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0" yWindow="0" windowWidth="15480" windowHeight="9765"/>
  </bookViews>
  <sheets>
    <sheet name="下达资金表" sheetId="3" r:id="rId1"/>
    <sheet name="绩效目标" sheetId="4" r:id="rId2"/>
  </sheets>
  <calcPr calcId="125725"/>
</workbook>
</file>

<file path=xl/calcChain.xml><?xml version="1.0" encoding="utf-8"?>
<calcChain xmlns="http://schemas.openxmlformats.org/spreadsheetml/2006/main">
  <c r="D13" i="4"/>
  <c r="D10"/>
  <c r="P96" i="3"/>
  <c r="R96" s="1"/>
  <c r="U96" s="1"/>
  <c r="T96" s="1"/>
  <c r="O96"/>
  <c r="Q96" s="1"/>
  <c r="S96" s="1"/>
  <c r="V96" s="1"/>
  <c r="K96"/>
  <c r="J96"/>
  <c r="I96"/>
  <c r="O95"/>
  <c r="Q95" s="1"/>
  <c r="S95" s="1"/>
  <c r="V95" s="1"/>
  <c r="N95"/>
  <c r="P95" s="1"/>
  <c r="R95" s="1"/>
  <c r="U95" s="1"/>
  <c r="T95" s="1"/>
  <c r="K95"/>
  <c r="J95"/>
  <c r="I95"/>
  <c r="O94"/>
  <c r="Q94" s="1"/>
  <c r="S94" s="1"/>
  <c r="V94" s="1"/>
  <c r="N94"/>
  <c r="P94" s="1"/>
  <c r="R94" s="1"/>
  <c r="U94" s="1"/>
  <c r="K94"/>
  <c r="J94"/>
  <c r="I94"/>
  <c r="O93"/>
  <c r="Q93" s="1"/>
  <c r="S93" s="1"/>
  <c r="V93" s="1"/>
  <c r="N93"/>
  <c r="P93" s="1"/>
  <c r="R93" s="1"/>
  <c r="U93" s="1"/>
  <c r="T93" s="1"/>
  <c r="M93"/>
  <c r="L93"/>
  <c r="K93"/>
  <c r="J93"/>
  <c r="I93" s="1"/>
  <c r="H93"/>
  <c r="G93"/>
  <c r="F93"/>
  <c r="E93"/>
  <c r="D93"/>
  <c r="C93"/>
  <c r="B93"/>
  <c r="O92"/>
  <c r="Q92" s="1"/>
  <c r="S92" s="1"/>
  <c r="V92" s="1"/>
  <c r="N92"/>
  <c r="P92" s="1"/>
  <c r="R92" s="1"/>
  <c r="U92" s="1"/>
  <c r="K92"/>
  <c r="J92"/>
  <c r="I92"/>
  <c r="O91"/>
  <c r="Q91" s="1"/>
  <c r="S91" s="1"/>
  <c r="V91" s="1"/>
  <c r="N91"/>
  <c r="P91" s="1"/>
  <c r="R91" s="1"/>
  <c r="U91" s="1"/>
  <c r="T91" s="1"/>
  <c r="K91"/>
  <c r="J91"/>
  <c r="I91"/>
  <c r="O90"/>
  <c r="Q90" s="1"/>
  <c r="S90" s="1"/>
  <c r="V90" s="1"/>
  <c r="N90"/>
  <c r="P90" s="1"/>
  <c r="R90" s="1"/>
  <c r="U90" s="1"/>
  <c r="K90"/>
  <c r="J90"/>
  <c r="I90"/>
  <c r="O89"/>
  <c r="Q89" s="1"/>
  <c r="S89" s="1"/>
  <c r="V89" s="1"/>
  <c r="N89"/>
  <c r="P89" s="1"/>
  <c r="R89" s="1"/>
  <c r="U89" s="1"/>
  <c r="T89" s="1"/>
  <c r="K89"/>
  <c r="J89"/>
  <c r="I89"/>
  <c r="O88"/>
  <c r="Q88" s="1"/>
  <c r="S88" s="1"/>
  <c r="V88" s="1"/>
  <c r="N88"/>
  <c r="P88" s="1"/>
  <c r="R88" s="1"/>
  <c r="U88" s="1"/>
  <c r="M88"/>
  <c r="L88"/>
  <c r="K88"/>
  <c r="J88"/>
  <c r="I88"/>
  <c r="H88"/>
  <c r="G88"/>
  <c r="F88"/>
  <c r="E88"/>
  <c r="D88"/>
  <c r="C88"/>
  <c r="B88"/>
  <c r="P87"/>
  <c r="R87" s="1"/>
  <c r="U87" s="1"/>
  <c r="T87" s="1"/>
  <c r="O87"/>
  <c r="Q87" s="1"/>
  <c r="S87" s="1"/>
  <c r="V87" s="1"/>
  <c r="K87"/>
  <c r="J87"/>
  <c r="I87"/>
  <c r="P86"/>
  <c r="R86" s="1"/>
  <c r="U86" s="1"/>
  <c r="O86"/>
  <c r="Q86" s="1"/>
  <c r="S86" s="1"/>
  <c r="V86" s="1"/>
  <c r="K86"/>
  <c r="J86"/>
  <c r="I86" s="1"/>
  <c r="P85"/>
  <c r="R85" s="1"/>
  <c r="U85" s="1"/>
  <c r="O85"/>
  <c r="Q85" s="1"/>
  <c r="S85" s="1"/>
  <c r="V85" s="1"/>
  <c r="K85"/>
  <c r="J85"/>
  <c r="I85"/>
  <c r="P84"/>
  <c r="R84" s="1"/>
  <c r="U84" s="1"/>
  <c r="T84" s="1"/>
  <c r="O84"/>
  <c r="Q84" s="1"/>
  <c r="S84" s="1"/>
  <c r="V84" s="1"/>
  <c r="K84"/>
  <c r="J84"/>
  <c r="I84" s="1"/>
  <c r="O83"/>
  <c r="Q83" s="1"/>
  <c r="S83" s="1"/>
  <c r="V83" s="1"/>
  <c r="N83"/>
  <c r="P83" s="1"/>
  <c r="R83" s="1"/>
  <c r="U83" s="1"/>
  <c r="K83"/>
  <c r="J83"/>
  <c r="I83" s="1"/>
  <c r="P82"/>
  <c r="R82" s="1"/>
  <c r="U82" s="1"/>
  <c r="T82" s="1"/>
  <c r="O82"/>
  <c r="Q82" s="1"/>
  <c r="S82" s="1"/>
  <c r="V82" s="1"/>
  <c r="K82"/>
  <c r="J82"/>
  <c r="I82"/>
  <c r="P81"/>
  <c r="R81" s="1"/>
  <c r="U81" s="1"/>
  <c r="O81"/>
  <c r="Q81" s="1"/>
  <c r="S81" s="1"/>
  <c r="V81" s="1"/>
  <c r="K81"/>
  <c r="J81"/>
  <c r="I81" s="1"/>
  <c r="P80"/>
  <c r="R80" s="1"/>
  <c r="U80" s="1"/>
  <c r="O80"/>
  <c r="Q80" s="1"/>
  <c r="S80" s="1"/>
  <c r="V80" s="1"/>
  <c r="K80"/>
  <c r="J80"/>
  <c r="I80"/>
  <c r="O79"/>
  <c r="Q79" s="1"/>
  <c r="S79" s="1"/>
  <c r="V79" s="1"/>
  <c r="N79"/>
  <c r="P79" s="1"/>
  <c r="R79" s="1"/>
  <c r="U79" s="1"/>
  <c r="K79"/>
  <c r="J79"/>
  <c r="I79"/>
  <c r="O78"/>
  <c r="Q78" s="1"/>
  <c r="S78" s="1"/>
  <c r="V78" s="1"/>
  <c r="N78"/>
  <c r="P78" s="1"/>
  <c r="R78" s="1"/>
  <c r="U78" s="1"/>
  <c r="T78" s="1"/>
  <c r="K78"/>
  <c r="J78"/>
  <c r="I78"/>
  <c r="O77"/>
  <c r="Q77" s="1"/>
  <c r="S77" s="1"/>
  <c r="V77" s="1"/>
  <c r="M77"/>
  <c r="L77"/>
  <c r="K77"/>
  <c r="H77"/>
  <c r="G77"/>
  <c r="F77"/>
  <c r="E77"/>
  <c r="D77"/>
  <c r="C77"/>
  <c r="B77"/>
  <c r="P76"/>
  <c r="R76" s="1"/>
  <c r="U76" s="1"/>
  <c r="O76"/>
  <c r="Q76" s="1"/>
  <c r="S76" s="1"/>
  <c r="V76" s="1"/>
  <c r="K76"/>
  <c r="J76"/>
  <c r="I76"/>
  <c r="O75"/>
  <c r="Q75" s="1"/>
  <c r="S75" s="1"/>
  <c r="V75" s="1"/>
  <c r="N75"/>
  <c r="P75" s="1"/>
  <c r="R75" s="1"/>
  <c r="U75" s="1"/>
  <c r="K75"/>
  <c r="J75"/>
  <c r="I75"/>
  <c r="P74"/>
  <c r="R74" s="1"/>
  <c r="U74" s="1"/>
  <c r="O74"/>
  <c r="Q74" s="1"/>
  <c r="S74" s="1"/>
  <c r="V74" s="1"/>
  <c r="K74"/>
  <c r="J74"/>
  <c r="I74" s="1"/>
  <c r="O73"/>
  <c r="Q73" s="1"/>
  <c r="S73" s="1"/>
  <c r="V73" s="1"/>
  <c r="N73"/>
  <c r="P73" s="1"/>
  <c r="R73" s="1"/>
  <c r="U73" s="1"/>
  <c r="T73" s="1"/>
  <c r="K73"/>
  <c r="J73"/>
  <c r="I73" s="1"/>
  <c r="P72"/>
  <c r="R72" s="1"/>
  <c r="U72" s="1"/>
  <c r="O72"/>
  <c r="Q72" s="1"/>
  <c r="S72" s="1"/>
  <c r="V72" s="1"/>
  <c r="K72"/>
  <c r="K70" s="1"/>
  <c r="J72"/>
  <c r="I72"/>
  <c r="P71"/>
  <c r="R71" s="1"/>
  <c r="U71" s="1"/>
  <c r="T71" s="1"/>
  <c r="O71"/>
  <c r="Q71" s="1"/>
  <c r="S71" s="1"/>
  <c r="V71" s="1"/>
  <c r="K71"/>
  <c r="J71"/>
  <c r="I71" s="1"/>
  <c r="N70"/>
  <c r="P70" s="1"/>
  <c r="R70" s="1"/>
  <c r="U70" s="1"/>
  <c r="M70"/>
  <c r="L70"/>
  <c r="J70"/>
  <c r="I70" s="1"/>
  <c r="H70"/>
  <c r="G70"/>
  <c r="F70"/>
  <c r="E70"/>
  <c r="D70"/>
  <c r="C70"/>
  <c r="B70"/>
  <c r="P69"/>
  <c r="R69" s="1"/>
  <c r="U69" s="1"/>
  <c r="O69"/>
  <c r="Q69" s="1"/>
  <c r="S69" s="1"/>
  <c r="V69" s="1"/>
  <c r="K69"/>
  <c r="J69"/>
  <c r="I69" s="1"/>
  <c r="P68"/>
  <c r="R68" s="1"/>
  <c r="U68" s="1"/>
  <c r="O68"/>
  <c r="Q68" s="1"/>
  <c r="S68" s="1"/>
  <c r="V68" s="1"/>
  <c r="K68"/>
  <c r="J68"/>
  <c r="I68"/>
  <c r="O67"/>
  <c r="Q67" s="1"/>
  <c r="S67" s="1"/>
  <c r="V67" s="1"/>
  <c r="N67"/>
  <c r="P67" s="1"/>
  <c r="R67" s="1"/>
  <c r="U67" s="1"/>
  <c r="K67"/>
  <c r="J67"/>
  <c r="I67"/>
  <c r="P66"/>
  <c r="R66" s="1"/>
  <c r="U66" s="1"/>
  <c r="O66"/>
  <c r="Q66" s="1"/>
  <c r="S66" s="1"/>
  <c r="V66" s="1"/>
  <c r="K66"/>
  <c r="J66"/>
  <c r="I66" s="1"/>
  <c r="P65"/>
  <c r="R65" s="1"/>
  <c r="U65" s="1"/>
  <c r="O65"/>
  <c r="Q65" s="1"/>
  <c r="S65" s="1"/>
  <c r="V65" s="1"/>
  <c r="K65"/>
  <c r="J65"/>
  <c r="I65"/>
  <c r="O64"/>
  <c r="Q64" s="1"/>
  <c r="S64" s="1"/>
  <c r="V64" s="1"/>
  <c r="N64"/>
  <c r="P64" s="1"/>
  <c r="R64" s="1"/>
  <c r="U64" s="1"/>
  <c r="K64"/>
  <c r="J64"/>
  <c r="I64"/>
  <c r="O63"/>
  <c r="Q63" s="1"/>
  <c r="S63" s="1"/>
  <c r="V63" s="1"/>
  <c r="N63"/>
  <c r="P63" s="1"/>
  <c r="R63" s="1"/>
  <c r="M63"/>
  <c r="L63"/>
  <c r="K63"/>
  <c r="H63"/>
  <c r="G63"/>
  <c r="F63"/>
  <c r="E63"/>
  <c r="D63"/>
  <c r="C63"/>
  <c r="B63"/>
  <c r="P62"/>
  <c r="R62" s="1"/>
  <c r="U62" s="1"/>
  <c r="O62"/>
  <c r="Q62" s="1"/>
  <c r="S62" s="1"/>
  <c r="V62" s="1"/>
  <c r="K62"/>
  <c r="J62"/>
  <c r="I62"/>
  <c r="P61"/>
  <c r="R61" s="1"/>
  <c r="U61" s="1"/>
  <c r="T61" s="1"/>
  <c r="O61"/>
  <c r="Q61" s="1"/>
  <c r="S61" s="1"/>
  <c r="V61" s="1"/>
  <c r="K61"/>
  <c r="J61"/>
  <c r="I61" s="1"/>
  <c r="P60"/>
  <c r="R60" s="1"/>
  <c r="U60" s="1"/>
  <c r="T60" s="1"/>
  <c r="O60"/>
  <c r="Q60" s="1"/>
  <c r="S60" s="1"/>
  <c r="V60" s="1"/>
  <c r="K60"/>
  <c r="J60"/>
  <c r="I60"/>
  <c r="P59"/>
  <c r="R59" s="1"/>
  <c r="U59" s="1"/>
  <c r="O59"/>
  <c r="Q59" s="1"/>
  <c r="S59" s="1"/>
  <c r="V59" s="1"/>
  <c r="K59"/>
  <c r="J59"/>
  <c r="I59" s="1"/>
  <c r="P58"/>
  <c r="R58" s="1"/>
  <c r="U58" s="1"/>
  <c r="O58"/>
  <c r="Q58" s="1"/>
  <c r="S58" s="1"/>
  <c r="V58" s="1"/>
  <c r="K58"/>
  <c r="K56" s="1"/>
  <c r="J58"/>
  <c r="I58"/>
  <c r="P57"/>
  <c r="R57" s="1"/>
  <c r="U57" s="1"/>
  <c r="T57" s="1"/>
  <c r="O57"/>
  <c r="Q57" s="1"/>
  <c r="S57" s="1"/>
  <c r="V57" s="1"/>
  <c r="K57"/>
  <c r="J57"/>
  <c r="I57" s="1"/>
  <c r="N56"/>
  <c r="P56" s="1"/>
  <c r="R56" s="1"/>
  <c r="U56" s="1"/>
  <c r="M56"/>
  <c r="L56"/>
  <c r="J56"/>
  <c r="I56" s="1"/>
  <c r="H56"/>
  <c r="G56"/>
  <c r="F56"/>
  <c r="E56"/>
  <c r="D56"/>
  <c r="C56"/>
  <c r="B56"/>
  <c r="P55"/>
  <c r="R55" s="1"/>
  <c r="U55" s="1"/>
  <c r="O55"/>
  <c r="Q55" s="1"/>
  <c r="S55" s="1"/>
  <c r="V55" s="1"/>
  <c r="K55"/>
  <c r="J55"/>
  <c r="I55" s="1"/>
  <c r="O54"/>
  <c r="Q54" s="1"/>
  <c r="S54" s="1"/>
  <c r="V54" s="1"/>
  <c r="N54"/>
  <c r="P54" s="1"/>
  <c r="R54" s="1"/>
  <c r="U54" s="1"/>
  <c r="T54" s="1"/>
  <c r="K54"/>
  <c r="J54"/>
  <c r="I54" s="1"/>
  <c r="O53"/>
  <c r="Q53" s="1"/>
  <c r="S53" s="1"/>
  <c r="V53" s="1"/>
  <c r="N53"/>
  <c r="P53" s="1"/>
  <c r="R53" s="1"/>
  <c r="U53" s="1"/>
  <c r="T53" s="1"/>
  <c r="K53"/>
  <c r="J53"/>
  <c r="I53" s="1"/>
  <c r="O52"/>
  <c r="Q52" s="1"/>
  <c r="S52" s="1"/>
  <c r="V52" s="1"/>
  <c r="N52"/>
  <c r="P52" s="1"/>
  <c r="R52" s="1"/>
  <c r="U52" s="1"/>
  <c r="T52" s="1"/>
  <c r="K52"/>
  <c r="J52"/>
  <c r="I52" s="1"/>
  <c r="O51"/>
  <c r="Q51" s="1"/>
  <c r="S51" s="1"/>
  <c r="V51" s="1"/>
  <c r="N51"/>
  <c r="P51" s="1"/>
  <c r="R51" s="1"/>
  <c r="U51" s="1"/>
  <c r="T51" s="1"/>
  <c r="K51"/>
  <c r="J51"/>
  <c r="I51" s="1"/>
  <c r="O50"/>
  <c r="Q50" s="1"/>
  <c r="S50" s="1"/>
  <c r="V50" s="1"/>
  <c r="N50"/>
  <c r="P50" s="1"/>
  <c r="R50" s="1"/>
  <c r="U50" s="1"/>
  <c r="T50" s="1"/>
  <c r="K50"/>
  <c r="J50"/>
  <c r="I50" s="1"/>
  <c r="P49"/>
  <c r="R49" s="1"/>
  <c r="U49" s="1"/>
  <c r="O49"/>
  <c r="Q49" s="1"/>
  <c r="S49" s="1"/>
  <c r="V49" s="1"/>
  <c r="K49"/>
  <c r="J49"/>
  <c r="I49"/>
  <c r="O48"/>
  <c r="Q48" s="1"/>
  <c r="S48" s="1"/>
  <c r="V48" s="1"/>
  <c r="N48"/>
  <c r="P48" s="1"/>
  <c r="R48" s="1"/>
  <c r="U48" s="1"/>
  <c r="K48"/>
  <c r="J48"/>
  <c r="I48"/>
  <c r="O47"/>
  <c r="Q47" s="1"/>
  <c r="S47" s="1"/>
  <c r="V47" s="1"/>
  <c r="N47"/>
  <c r="P47" s="1"/>
  <c r="R47" s="1"/>
  <c r="U47" s="1"/>
  <c r="K47"/>
  <c r="K46" s="1"/>
  <c r="K7" s="1"/>
  <c r="J47"/>
  <c r="I47"/>
  <c r="O46"/>
  <c r="Q46" s="1"/>
  <c r="S46" s="1"/>
  <c r="M46"/>
  <c r="L46"/>
  <c r="H46"/>
  <c r="G46"/>
  <c r="F46"/>
  <c r="E46"/>
  <c r="D46"/>
  <c r="C46"/>
  <c r="B46"/>
  <c r="O45"/>
  <c r="Q45" s="1"/>
  <c r="S45" s="1"/>
  <c r="V45" s="1"/>
  <c r="N45"/>
  <c r="N33" s="1"/>
  <c r="K45"/>
  <c r="J45"/>
  <c r="R44"/>
  <c r="U44" s="1"/>
  <c r="P44"/>
  <c r="O44"/>
  <c r="Q44" s="1"/>
  <c r="S44" s="1"/>
  <c r="V44" s="1"/>
  <c r="K44"/>
  <c r="J44"/>
  <c r="I44"/>
  <c r="Q43"/>
  <c r="S43" s="1"/>
  <c r="V43" s="1"/>
  <c r="O43"/>
  <c r="N43"/>
  <c r="P43" s="1"/>
  <c r="R43" s="1"/>
  <c r="U43" s="1"/>
  <c r="T43" s="1"/>
  <c r="K43"/>
  <c r="J43"/>
  <c r="I43"/>
  <c r="Q42"/>
  <c r="S42" s="1"/>
  <c r="V42" s="1"/>
  <c r="O42"/>
  <c r="N42"/>
  <c r="P42" s="1"/>
  <c r="R42" s="1"/>
  <c r="U42" s="1"/>
  <c r="T42" s="1"/>
  <c r="K42"/>
  <c r="J42"/>
  <c r="I42"/>
  <c r="Q41"/>
  <c r="S41" s="1"/>
  <c r="V41" s="1"/>
  <c r="O41"/>
  <c r="N41"/>
  <c r="P41" s="1"/>
  <c r="R41" s="1"/>
  <c r="U41" s="1"/>
  <c r="T41" s="1"/>
  <c r="K41"/>
  <c r="J41"/>
  <c r="I41"/>
  <c r="Q40"/>
  <c r="S40" s="1"/>
  <c r="V40" s="1"/>
  <c r="O40"/>
  <c r="N40"/>
  <c r="P40" s="1"/>
  <c r="R40" s="1"/>
  <c r="U40" s="1"/>
  <c r="T40" s="1"/>
  <c r="K40"/>
  <c r="J40"/>
  <c r="I40"/>
  <c r="Q39"/>
  <c r="S39" s="1"/>
  <c r="V39" s="1"/>
  <c r="O39"/>
  <c r="N39"/>
  <c r="P39" s="1"/>
  <c r="R39" s="1"/>
  <c r="U39" s="1"/>
  <c r="T39" s="1"/>
  <c r="K39"/>
  <c r="J39"/>
  <c r="I39"/>
  <c r="Q38"/>
  <c r="S38" s="1"/>
  <c r="V38" s="1"/>
  <c r="O38"/>
  <c r="N38"/>
  <c r="P38" s="1"/>
  <c r="R38" s="1"/>
  <c r="U38" s="1"/>
  <c r="T38" s="1"/>
  <c r="K38"/>
  <c r="J38"/>
  <c r="I38"/>
  <c r="Q37"/>
  <c r="S37" s="1"/>
  <c r="V37" s="1"/>
  <c r="O37"/>
  <c r="N37"/>
  <c r="P37" s="1"/>
  <c r="R37" s="1"/>
  <c r="U37" s="1"/>
  <c r="T37" s="1"/>
  <c r="K37"/>
  <c r="J37"/>
  <c r="I37"/>
  <c r="Q36"/>
  <c r="S36" s="1"/>
  <c r="V36" s="1"/>
  <c r="O36"/>
  <c r="N36"/>
  <c r="P36" s="1"/>
  <c r="R36" s="1"/>
  <c r="U36" s="1"/>
  <c r="T36" s="1"/>
  <c r="K36"/>
  <c r="J36"/>
  <c r="I36"/>
  <c r="Q35"/>
  <c r="S35" s="1"/>
  <c r="V35" s="1"/>
  <c r="O35"/>
  <c r="N35"/>
  <c r="P35" s="1"/>
  <c r="R35" s="1"/>
  <c r="U35" s="1"/>
  <c r="T35" s="1"/>
  <c r="K35"/>
  <c r="J35"/>
  <c r="I35"/>
  <c r="Q34"/>
  <c r="S34" s="1"/>
  <c r="V34" s="1"/>
  <c r="O34"/>
  <c r="N34"/>
  <c r="P34" s="1"/>
  <c r="R34" s="1"/>
  <c r="U34" s="1"/>
  <c r="T34" s="1"/>
  <c r="K34"/>
  <c r="J34"/>
  <c r="I34"/>
  <c r="O33"/>
  <c r="M33"/>
  <c r="L33"/>
  <c r="K33"/>
  <c r="H33"/>
  <c r="G33"/>
  <c r="F33"/>
  <c r="E33"/>
  <c r="Q33" s="1"/>
  <c r="S33" s="1"/>
  <c r="V33" s="1"/>
  <c r="D33"/>
  <c r="C33"/>
  <c r="B33"/>
  <c r="P32"/>
  <c r="R32" s="1"/>
  <c r="U32" s="1"/>
  <c r="O32"/>
  <c r="Q32" s="1"/>
  <c r="S32" s="1"/>
  <c r="V32" s="1"/>
  <c r="K32"/>
  <c r="J32"/>
  <c r="I32"/>
  <c r="P31"/>
  <c r="R31" s="1"/>
  <c r="U31" s="1"/>
  <c r="T31" s="1"/>
  <c r="O31"/>
  <c r="Q31" s="1"/>
  <c r="S31" s="1"/>
  <c r="V31" s="1"/>
  <c r="K31"/>
  <c r="J31"/>
  <c r="I31" s="1"/>
  <c r="P30"/>
  <c r="R30" s="1"/>
  <c r="U30" s="1"/>
  <c r="T30" s="1"/>
  <c r="O30"/>
  <c r="Q30" s="1"/>
  <c r="S30" s="1"/>
  <c r="V30" s="1"/>
  <c r="K30"/>
  <c r="J30"/>
  <c r="I30"/>
  <c r="P29"/>
  <c r="R29" s="1"/>
  <c r="U29" s="1"/>
  <c r="O29"/>
  <c r="Q29" s="1"/>
  <c r="S29" s="1"/>
  <c r="V29" s="1"/>
  <c r="K29"/>
  <c r="J29"/>
  <c r="I29" s="1"/>
  <c r="P28"/>
  <c r="R28" s="1"/>
  <c r="U28" s="1"/>
  <c r="O28"/>
  <c r="Q28" s="1"/>
  <c r="S28" s="1"/>
  <c r="V28" s="1"/>
  <c r="K28"/>
  <c r="J28"/>
  <c r="I28"/>
  <c r="P27"/>
  <c r="R27" s="1"/>
  <c r="U27" s="1"/>
  <c r="T27" s="1"/>
  <c r="O27"/>
  <c r="Q27" s="1"/>
  <c r="S27" s="1"/>
  <c r="V27" s="1"/>
  <c r="K27"/>
  <c r="J27"/>
  <c r="I27" s="1"/>
  <c r="P26"/>
  <c r="R26" s="1"/>
  <c r="U26" s="1"/>
  <c r="T26" s="1"/>
  <c r="O26"/>
  <c r="Q26" s="1"/>
  <c r="S26" s="1"/>
  <c r="V26" s="1"/>
  <c r="K26"/>
  <c r="J26"/>
  <c r="I26"/>
  <c r="P25"/>
  <c r="R25" s="1"/>
  <c r="U25" s="1"/>
  <c r="O25"/>
  <c r="Q25" s="1"/>
  <c r="S25" s="1"/>
  <c r="V25" s="1"/>
  <c r="K25"/>
  <c r="J25"/>
  <c r="I25" s="1"/>
  <c r="P24"/>
  <c r="R24" s="1"/>
  <c r="U24" s="1"/>
  <c r="O24"/>
  <c r="Q24" s="1"/>
  <c r="S24" s="1"/>
  <c r="V24" s="1"/>
  <c r="K24"/>
  <c r="J24"/>
  <c r="I24"/>
  <c r="P23"/>
  <c r="R23" s="1"/>
  <c r="U23" s="1"/>
  <c r="T23" s="1"/>
  <c r="O23"/>
  <c r="Q23" s="1"/>
  <c r="S23" s="1"/>
  <c r="V23" s="1"/>
  <c r="K23"/>
  <c r="J23"/>
  <c r="I23" s="1"/>
  <c r="P22"/>
  <c r="R22" s="1"/>
  <c r="U22" s="1"/>
  <c r="T22" s="1"/>
  <c r="O22"/>
  <c r="Q22" s="1"/>
  <c r="S22" s="1"/>
  <c r="V22" s="1"/>
  <c r="K22"/>
  <c r="J22"/>
  <c r="I22"/>
  <c r="P21"/>
  <c r="R21" s="1"/>
  <c r="U21" s="1"/>
  <c r="O21"/>
  <c r="Q21" s="1"/>
  <c r="S21" s="1"/>
  <c r="V21" s="1"/>
  <c r="K21"/>
  <c r="J21"/>
  <c r="I21" s="1"/>
  <c r="P20"/>
  <c r="R20" s="1"/>
  <c r="U20" s="1"/>
  <c r="O20"/>
  <c r="Q20" s="1"/>
  <c r="S20" s="1"/>
  <c r="V20" s="1"/>
  <c r="I20"/>
  <c r="B20"/>
  <c r="P19"/>
  <c r="R19" s="1"/>
  <c r="U19" s="1"/>
  <c r="O19"/>
  <c r="Q19" s="1"/>
  <c r="S19" s="1"/>
  <c r="V19" s="1"/>
  <c r="K19"/>
  <c r="J19"/>
  <c r="I19" s="1"/>
  <c r="P18"/>
  <c r="R18" s="1"/>
  <c r="U18" s="1"/>
  <c r="O18"/>
  <c r="Q18" s="1"/>
  <c r="S18" s="1"/>
  <c r="V18" s="1"/>
  <c r="K18"/>
  <c r="J18"/>
  <c r="I18"/>
  <c r="P17"/>
  <c r="R17" s="1"/>
  <c r="U17" s="1"/>
  <c r="T17" s="1"/>
  <c r="O17"/>
  <c r="Q17" s="1"/>
  <c r="S17" s="1"/>
  <c r="V17" s="1"/>
  <c r="K17"/>
  <c r="J17"/>
  <c r="I17" s="1"/>
  <c r="P16"/>
  <c r="R16" s="1"/>
  <c r="U16" s="1"/>
  <c r="T16" s="1"/>
  <c r="O16"/>
  <c r="Q16" s="1"/>
  <c r="S16" s="1"/>
  <c r="V16" s="1"/>
  <c r="K16"/>
  <c r="J16"/>
  <c r="I16"/>
  <c r="P15"/>
  <c r="R15" s="1"/>
  <c r="U15" s="1"/>
  <c r="O15"/>
  <c r="Q15" s="1"/>
  <c r="S15" s="1"/>
  <c r="V15" s="1"/>
  <c r="K15"/>
  <c r="J15"/>
  <c r="I15" s="1"/>
  <c r="O14"/>
  <c r="Q14" s="1"/>
  <c r="S14" s="1"/>
  <c r="V14" s="1"/>
  <c r="N14"/>
  <c r="P14" s="1"/>
  <c r="R14" s="1"/>
  <c r="U14" s="1"/>
  <c r="T14" s="1"/>
  <c r="K14"/>
  <c r="J14"/>
  <c r="I14" s="1"/>
  <c r="O13"/>
  <c r="Q13" s="1"/>
  <c r="S13" s="1"/>
  <c r="V13" s="1"/>
  <c r="N13"/>
  <c r="P13" s="1"/>
  <c r="R13" s="1"/>
  <c r="U13" s="1"/>
  <c r="T13" s="1"/>
  <c r="K13"/>
  <c r="J13"/>
  <c r="I13" s="1"/>
  <c r="O12"/>
  <c r="Q12" s="1"/>
  <c r="S12" s="1"/>
  <c r="V12" s="1"/>
  <c r="N12"/>
  <c r="P12" s="1"/>
  <c r="R12" s="1"/>
  <c r="U12" s="1"/>
  <c r="T12" s="1"/>
  <c r="K12"/>
  <c r="J12"/>
  <c r="I12" s="1"/>
  <c r="O11"/>
  <c r="N11"/>
  <c r="M11"/>
  <c r="L11"/>
  <c r="K11"/>
  <c r="J11"/>
  <c r="I11" s="1"/>
  <c r="H11"/>
  <c r="G11"/>
  <c r="F11"/>
  <c r="E11"/>
  <c r="Q11" s="1"/>
  <c r="S11" s="1"/>
  <c r="V11" s="1"/>
  <c r="D11"/>
  <c r="C11"/>
  <c r="B11"/>
  <c r="P10"/>
  <c r="O10"/>
  <c r="Q10" s="1"/>
  <c r="S10" s="1"/>
  <c r="K10"/>
  <c r="J10"/>
  <c r="I10" s="1"/>
  <c r="V9"/>
  <c r="Q9"/>
  <c r="N9"/>
  <c r="P9" s="1"/>
  <c r="R9" s="1"/>
  <c r="U9" s="1"/>
  <c r="T9" s="1"/>
  <c r="K9"/>
  <c r="J9"/>
  <c r="I9" s="1"/>
  <c r="O8"/>
  <c r="Q8" s="1"/>
  <c r="N8"/>
  <c r="P8" s="1"/>
  <c r="R8" s="1"/>
  <c r="U8" s="1"/>
  <c r="T8" s="1"/>
  <c r="K8"/>
  <c r="V8" s="1"/>
  <c r="J8"/>
  <c r="I8"/>
  <c r="M7"/>
  <c r="L7"/>
  <c r="H7"/>
  <c r="G7"/>
  <c r="F7"/>
  <c r="E7"/>
  <c r="D7"/>
  <c r="C7"/>
  <c r="B7"/>
  <c r="T44" l="1"/>
  <c r="V46"/>
  <c r="T47"/>
  <c r="V10"/>
  <c r="T10" s="1"/>
  <c r="T15"/>
  <c r="T18"/>
  <c r="T19"/>
  <c r="T21"/>
  <c r="T24"/>
  <c r="T25"/>
  <c r="T28"/>
  <c r="T29"/>
  <c r="T32"/>
  <c r="P11"/>
  <c r="I45"/>
  <c r="J33"/>
  <c r="T20"/>
  <c r="P33"/>
  <c r="R33" s="1"/>
  <c r="P45"/>
  <c r="R45" s="1"/>
  <c r="U45" s="1"/>
  <c r="T45" s="1"/>
  <c r="T48"/>
  <c r="T49"/>
  <c r="T55"/>
  <c r="T58"/>
  <c r="T59"/>
  <c r="T62"/>
  <c r="T64"/>
  <c r="T65"/>
  <c r="T66"/>
  <c r="T67"/>
  <c r="T68"/>
  <c r="T69"/>
  <c r="T72"/>
  <c r="T74"/>
  <c r="T75"/>
  <c r="T76"/>
  <c r="T79"/>
  <c r="T80"/>
  <c r="T81"/>
  <c r="T83"/>
  <c r="T85"/>
  <c r="T86"/>
  <c r="T88"/>
  <c r="T90"/>
  <c r="T92"/>
  <c r="T94"/>
  <c r="J46"/>
  <c r="I46" s="1"/>
  <c r="N46"/>
  <c r="P46" s="1"/>
  <c r="R46" s="1"/>
  <c r="U46" s="1"/>
  <c r="T46" s="1"/>
  <c r="O56"/>
  <c r="J63"/>
  <c r="I63" s="1"/>
  <c r="O70"/>
  <c r="Q70" s="1"/>
  <c r="S70" s="1"/>
  <c r="V70" s="1"/>
  <c r="T70" s="1"/>
  <c r="J77"/>
  <c r="I77" s="1"/>
  <c r="N77"/>
  <c r="P77" s="1"/>
  <c r="R77" s="1"/>
  <c r="P7"/>
  <c r="R11"/>
  <c r="I33" l="1"/>
  <c r="I7" s="1"/>
  <c r="J7"/>
  <c r="Q56"/>
  <c r="O7"/>
  <c r="U77"/>
  <c r="T77" s="1"/>
  <c r="U33"/>
  <c r="T33" s="1"/>
  <c r="N7"/>
  <c r="U63"/>
  <c r="T63" s="1"/>
  <c r="U11"/>
  <c r="R7"/>
  <c r="S56" l="1"/>
  <c r="Q7"/>
  <c r="T11"/>
  <c r="U7"/>
  <c r="V56" l="1"/>
  <c r="S7"/>
  <c r="V7" l="1"/>
  <c r="T56"/>
  <c r="T7" s="1"/>
</calcChain>
</file>

<file path=xl/sharedStrings.xml><?xml version="1.0" encoding="utf-8"?>
<sst xmlns="http://schemas.openxmlformats.org/spreadsheetml/2006/main" count="171" uniqueCount="149">
  <si>
    <t>姚安县2020年义务教育阶段家庭经济困难学生资金下达表</t>
  </si>
  <si>
    <t>单位：人、元</t>
  </si>
  <si>
    <t>学校</t>
  </si>
  <si>
    <t>合计</t>
  </si>
  <si>
    <t>四类学生人数统计</t>
  </si>
  <si>
    <t>四类学生人数统计资金核算</t>
  </si>
  <si>
    <r>
      <rPr>
        <b/>
        <sz val="10"/>
        <rFont val="宋体"/>
        <charset val="134"/>
      </rPr>
      <t>2019-2020</t>
    </r>
    <r>
      <rPr>
        <b/>
        <sz val="10"/>
        <rFont val="宋体"/>
        <charset val="134"/>
      </rPr>
      <t>年教育统计报表公用经费补助人数（正常）</t>
    </r>
  </si>
  <si>
    <t>州级下达贫困学生人数</t>
  </si>
  <si>
    <t>本次下达非四类学生人数（州级下达学生比例数减去四类学生人数）</t>
  </si>
  <si>
    <t>本次下达非四类学生资金核算</t>
  </si>
  <si>
    <t>本次实际下达四类学生和非四类学生资金</t>
  </si>
  <si>
    <t>四类学生中的寄宿学生人数</t>
  </si>
  <si>
    <t>四类学生中的非寄宿学生人数</t>
  </si>
  <si>
    <t>小计</t>
  </si>
  <si>
    <t>小学</t>
  </si>
  <si>
    <t>中学</t>
  </si>
  <si>
    <t>县合计</t>
  </si>
  <si>
    <t>姚安县第一中学</t>
  </si>
  <si>
    <t>姚安县大成中学</t>
  </si>
  <si>
    <t>姚安县思源实验学校</t>
  </si>
  <si>
    <t>栋川镇合计</t>
  </si>
  <si>
    <t>姚安县栋川镇仁和中学</t>
  </si>
  <si>
    <t>姚安县栋川镇龙岗中学</t>
  </si>
  <si>
    <t>姚安县栋川镇大龙口中学</t>
  </si>
  <si>
    <t>姚安县栋川镇徐官坝小学</t>
  </si>
  <si>
    <t>姚安县栋川镇马草地小学</t>
  </si>
  <si>
    <t>姚安县栋川镇地角小学</t>
  </si>
  <si>
    <t>姚安县栋川镇启明小学</t>
  </si>
  <si>
    <t>姚安县栋川镇龙岗小学</t>
  </si>
  <si>
    <t>姚安县栋川镇竹园小学</t>
  </si>
  <si>
    <t>姚安县栋川镇大龙口小学</t>
  </si>
  <si>
    <t>姚安县栋川镇海埂屯小学</t>
  </si>
  <si>
    <t>姚安县栋川镇包粮屯小学</t>
  </si>
  <si>
    <t>姚安县栋川镇郭家凹小学</t>
  </si>
  <si>
    <t>姚安县栋川镇白家屯小学</t>
  </si>
  <si>
    <t>姚安县栋川镇海子心小学</t>
  </si>
  <si>
    <t>姚安县栋川镇白龙寺小学</t>
  </si>
  <si>
    <t>姚安县栋川镇仁和小学</t>
  </si>
  <si>
    <t>姚安县栋川镇右所冲小学</t>
  </si>
  <si>
    <t>姚安县栋川镇蛉丰小学</t>
  </si>
  <si>
    <t>姚安县栋川镇清河小学</t>
  </si>
  <si>
    <t>姚安县栋川镇长寿小学</t>
  </si>
  <si>
    <t>姚安县光禄镇合计</t>
  </si>
  <si>
    <t>姚安县光禄镇光禄中学</t>
  </si>
  <si>
    <t>姚安县光禄镇光禄小学</t>
  </si>
  <si>
    <t>姚安县光禄镇小邑小学</t>
  </si>
  <si>
    <t>姚安县光禄镇旧城小学</t>
  </si>
  <si>
    <t>姚安县光禄镇福光小学</t>
  </si>
  <si>
    <t>姚安县光禄镇班刘小学</t>
  </si>
  <si>
    <t>姚安县光禄镇后营小学</t>
  </si>
  <si>
    <t>姚安县光禄镇江尾小学</t>
  </si>
  <si>
    <t>姚安县光禄镇吴海小学</t>
  </si>
  <si>
    <t>姚安县光禄镇新庄小学</t>
  </si>
  <si>
    <t>姚安县光禄镇梯子小学</t>
  </si>
  <si>
    <t>姚安县光禄镇草海小学</t>
  </si>
  <si>
    <t>姚安县弥兴镇合计</t>
  </si>
  <si>
    <t>姚安县弥兴镇弥兴中学</t>
  </si>
  <si>
    <t>姚安县弥兴镇弥兴小学</t>
  </si>
  <si>
    <t>姚安县弥兴镇大村小学</t>
  </si>
  <si>
    <t>姚安县弥兴镇官庄小学</t>
  </si>
  <si>
    <t>姚安县弥兴镇朱街小学</t>
  </si>
  <si>
    <t>姚安县弥兴镇红梅小学</t>
  </si>
  <si>
    <t>姚安县弥兴镇上屯小学</t>
  </si>
  <si>
    <t>姚安县弥兴镇小苴小学</t>
  </si>
  <si>
    <t>姚安县弥兴镇大苴小学</t>
  </si>
  <si>
    <t>姚安县大河口乡合计</t>
  </si>
  <si>
    <t>姚安县大河口乡大河口小学</t>
  </si>
  <si>
    <t>姚安县大河口乡大梨树小学</t>
  </si>
  <si>
    <t>姚安县大河口乡涟水小学</t>
  </si>
  <si>
    <t>姚安县大河口乡麂子小学</t>
  </si>
  <si>
    <t>姚安县大河口乡大白者乐小学</t>
  </si>
  <si>
    <t>姚安县大河口乡大火房小学</t>
  </si>
  <si>
    <t>姚安县官屯镇合计</t>
  </si>
  <si>
    <t>姚安县官屯乡官屯校点</t>
  </si>
  <si>
    <t>姚安县官屯乡山坡小学</t>
  </si>
  <si>
    <t>姚安县官屯乡连厂小学</t>
  </si>
  <si>
    <t>姚安县官屯乡马游小学</t>
  </si>
  <si>
    <t>姚安县官屯乡葡萄小学</t>
  </si>
  <si>
    <t>姚安县官屯乡三角小学</t>
  </si>
  <si>
    <t>姚安县太平镇合计</t>
  </si>
  <si>
    <t>姚安县太平镇太平小学</t>
  </si>
  <si>
    <t>姚安县太平镇陈家小学</t>
  </si>
  <si>
    <t>姚安县太平镇老街小学</t>
  </si>
  <si>
    <t>姚安县太平镇各苴小学</t>
  </si>
  <si>
    <t>姚安县太平镇白石地小学</t>
  </si>
  <si>
    <t>姚安县太平镇者乐小学</t>
  </si>
  <si>
    <t>姚安县前场镇合计</t>
  </si>
  <si>
    <t>姚安县前场镇前场中学</t>
  </si>
  <si>
    <t>姚安县前场镇前场小学</t>
  </si>
  <si>
    <t>姚安县前场镇石河小学</t>
  </si>
  <si>
    <t>姚安县前场镇盐井小学</t>
  </si>
  <si>
    <t>姚安县前场镇王朝小学</t>
  </si>
  <si>
    <t>姚安县前场镇新村小学</t>
  </si>
  <si>
    <t>姚安县前场镇小河小学</t>
  </si>
  <si>
    <t>姚安县前场镇稗子田小学</t>
  </si>
  <si>
    <t>姚安县前场镇木署小学</t>
  </si>
  <si>
    <t>姚安县前场镇新民小学</t>
  </si>
  <si>
    <t>姚安县适中乡合计</t>
  </si>
  <si>
    <t>姚安县适中乡适中小学</t>
  </si>
  <si>
    <t>姚安县适中乡三木小学</t>
  </si>
  <si>
    <t>姚安县适中乡月明小学</t>
  </si>
  <si>
    <t>姚安县适中乡菖河小学</t>
  </si>
  <si>
    <t>姚安县左门乡合计</t>
  </si>
  <si>
    <t>姚安县左门乡左门中学</t>
  </si>
  <si>
    <t>姚安县左门乡地索小学</t>
  </si>
  <si>
    <t>姚安县干海半寄宿制小学</t>
  </si>
  <si>
    <t>备注：1、四类家庭经济困难学生指建档立卡学生，以及非建档立卡的家庭经济困难残疾学生、农村低保家庭学生、农村特困救助供养学生，本次四类学生人数按2019年12月份各校提供人数为依据。</t>
  </si>
  <si>
    <t>2、非四类学生资金发放请各校严格按照寄宿制学生中家庭贫困评选条件进行评定，公示后并报姚安县教育体育局学生资助中心备案，才能进行发放。</t>
  </si>
  <si>
    <t>3、各校家庭经济困难学生结余资金按照扶贫结余资金管理有关要求执行，严禁截留、挪用。</t>
  </si>
  <si>
    <t>4、本次下达非四类学生人数比例，初中坝区栋川镇中学、光禄镇中学按照在校生人数40%下达，其余中学按照70%下达；小学按照在校生人数44%下达。</t>
  </si>
  <si>
    <t>附件2：</t>
  </si>
  <si>
    <t>项目绩效目标表</t>
  </si>
  <si>
    <t>编报部门（单位）：姚安县财政局   姚安县教育体育局</t>
  </si>
  <si>
    <t>项目名称</t>
  </si>
  <si>
    <t>2020年义务教育家庭经济困难学生生活补助中央及州级资金</t>
  </si>
  <si>
    <t>393.73万元</t>
  </si>
  <si>
    <t>项目年度目标</t>
  </si>
  <si>
    <t>首先须确保建档立卡学生，以及非建档立卡的家庭经济困难残疾学生、农村低保家庭学生、农村特困救助供养学生等四类学生按标准足额获得资助，其余资金用于资助寄宿制除建档立卡等四类学生之外的家庭经济困难学生。</t>
  </si>
  <si>
    <t>年度目标任务</t>
  </si>
  <si>
    <t>一级指标</t>
  </si>
  <si>
    <t>二级指标</t>
  </si>
  <si>
    <t>三级指标</t>
  </si>
  <si>
    <t>目标</t>
  </si>
  <si>
    <t>产出指标</t>
  </si>
  <si>
    <t>数量指标</t>
  </si>
  <si>
    <t>小学阶段应补助人数（人）</t>
  </si>
  <si>
    <t>小学四类学生</t>
  </si>
  <si>
    <t>寄宿制学生中的非四类学生</t>
  </si>
  <si>
    <t>初中阶段应补助人数（人）</t>
  </si>
  <si>
    <t>初中阶段四类学生</t>
  </si>
  <si>
    <t>初中阶段寄宿制学生中的非四类学生</t>
  </si>
  <si>
    <t>质量指标</t>
  </si>
  <si>
    <t>建档立卡学生覆盖率</t>
  </si>
  <si>
    <t>时效指标</t>
  </si>
  <si>
    <t>补助资金当年到位率</t>
  </si>
  <si>
    <t>成本指标</t>
  </si>
  <si>
    <t>小学人均补助标准（寄宿生）</t>
  </si>
  <si>
    <t>1000元/生˙年</t>
  </si>
  <si>
    <t>初中人均补助标准（寄宿生）</t>
  </si>
  <si>
    <t>1250元元/生˙年</t>
  </si>
  <si>
    <t>小学人均补助标准（非寄宿生）</t>
  </si>
  <si>
    <t>500元元/生˙年</t>
  </si>
  <si>
    <t>初中人均补助标准（非寄宿生）</t>
  </si>
  <si>
    <t>625元元/生˙年</t>
  </si>
  <si>
    <t>满意度指标</t>
  </si>
  <si>
    <t>服务对象满意度</t>
  </si>
  <si>
    <t>学生满意度</t>
  </si>
  <si>
    <t>≧95%</t>
  </si>
  <si>
    <t>家长满意度</t>
  </si>
</sst>
</file>

<file path=xl/styles.xml><?xml version="1.0" encoding="utf-8"?>
<styleSheet xmlns="http://schemas.openxmlformats.org/spreadsheetml/2006/main">
  <numFmts count="1">
    <numFmt numFmtId="176" formatCode="0_ "/>
  </numFmts>
  <fonts count="31">
    <font>
      <sz val="11"/>
      <color theme="1"/>
      <name val="宋体"/>
      <charset val="134"/>
      <scheme val="minor"/>
    </font>
    <font>
      <b/>
      <sz val="20"/>
      <color theme="1"/>
      <name val="宋体"/>
      <charset val="134"/>
      <scheme val="minor"/>
    </font>
    <font>
      <sz val="11"/>
      <name val="宋体"/>
      <charset val="134"/>
    </font>
    <font>
      <sz val="10"/>
      <name val="宋体"/>
      <charset val="134"/>
    </font>
    <font>
      <sz val="10"/>
      <color theme="1"/>
      <name val="宋体"/>
      <charset val="134"/>
      <scheme val="minor"/>
    </font>
    <font>
      <sz val="10"/>
      <color rgb="FF333333"/>
      <name val="宋体"/>
      <charset val="134"/>
    </font>
    <font>
      <sz val="11"/>
      <color rgb="FF00B050"/>
      <name val="宋体"/>
      <charset val="134"/>
      <scheme val="minor"/>
    </font>
    <font>
      <sz val="11"/>
      <color rgb="FFFF0000"/>
      <name val="宋体"/>
      <charset val="134"/>
      <scheme val="minor"/>
    </font>
    <font>
      <b/>
      <sz val="22"/>
      <name val="宋体"/>
      <charset val="134"/>
    </font>
    <font>
      <b/>
      <sz val="14"/>
      <color theme="1"/>
      <name val="方正仿宋简体"/>
      <charset val="134"/>
    </font>
    <font>
      <sz val="14"/>
      <color theme="1"/>
      <name val="黑体"/>
      <charset val="134"/>
    </font>
    <font>
      <sz val="12"/>
      <color theme="1"/>
      <name val="方正仿宋简体"/>
      <charset val="134"/>
    </font>
    <font>
      <sz val="14"/>
      <color theme="1"/>
      <name val="方正仿宋简体"/>
      <charset val="134"/>
    </font>
    <font>
      <b/>
      <sz val="9"/>
      <color theme="1"/>
      <name val="方正仿宋简体"/>
      <charset val="134"/>
    </font>
    <font>
      <sz val="9"/>
      <color indexed="8"/>
      <name val="宋体"/>
      <charset val="134"/>
    </font>
    <font>
      <sz val="9"/>
      <name val="宋体"/>
      <charset val="134"/>
    </font>
    <font>
      <sz val="9"/>
      <color theme="1"/>
      <name val="宋体"/>
      <charset val="134"/>
      <scheme val="minor"/>
    </font>
    <font>
      <b/>
      <sz val="9"/>
      <color indexed="8"/>
      <name val="宋体"/>
      <charset val="134"/>
    </font>
    <font>
      <b/>
      <sz val="9"/>
      <name val="宋体"/>
      <charset val="134"/>
    </font>
    <font>
      <sz val="9"/>
      <color rgb="FFFF0000"/>
      <name val="宋体"/>
      <charset val="134"/>
    </font>
    <font>
      <sz val="11"/>
      <color theme="1"/>
      <name val="宋体"/>
      <charset val="134"/>
      <scheme val="minor"/>
    </font>
    <font>
      <b/>
      <sz val="10"/>
      <name val="宋体"/>
      <charset val="134"/>
    </font>
    <font>
      <sz val="11"/>
      <color rgb="FFFF0000"/>
      <name val="宋体"/>
      <charset val="134"/>
      <scheme val="minor"/>
    </font>
    <font>
      <b/>
      <sz val="9"/>
      <color rgb="FF00B050"/>
      <name val="方正仿宋简体"/>
      <charset val="134"/>
    </font>
    <font>
      <b/>
      <sz val="9"/>
      <color rgb="FFFF0000"/>
      <name val="方正仿宋简体"/>
      <charset val="134"/>
    </font>
    <font>
      <sz val="9"/>
      <color rgb="FF00B050"/>
      <name val="宋体"/>
      <charset val="134"/>
      <scheme val="minor"/>
    </font>
    <font>
      <sz val="9"/>
      <color rgb="FFFF0000"/>
      <name val="宋体"/>
      <charset val="134"/>
      <scheme val="minor"/>
    </font>
    <font>
      <b/>
      <sz val="9"/>
      <color rgb="FF00B050"/>
      <name val="宋体"/>
      <charset val="134"/>
    </font>
    <font>
      <sz val="9"/>
      <color theme="1"/>
      <name val="宋体"/>
      <charset val="134"/>
    </font>
    <font>
      <sz val="10"/>
      <name val="Arial"/>
      <family val="2"/>
    </font>
    <font>
      <sz val="9"/>
      <name val="宋体"/>
      <charset val="134"/>
      <scheme val="minor"/>
    </font>
  </fonts>
  <fills count="5">
    <fill>
      <patternFill patternType="none"/>
    </fill>
    <fill>
      <patternFill patternType="gray125"/>
    </fill>
    <fill>
      <patternFill patternType="solid">
        <fgColor theme="0"/>
        <bgColor indexed="64"/>
      </patternFill>
    </fill>
    <fill>
      <patternFill patternType="solid">
        <fgColor indexed="13"/>
        <bgColor indexed="64"/>
      </patternFill>
    </fill>
    <fill>
      <patternFill patternType="solid">
        <fgColor rgb="FFFFFF00"/>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s>
  <cellStyleXfs count="6">
    <xf numFmtId="0" fontId="0" fillId="0" borderId="0">
      <alignment vertical="center"/>
    </xf>
    <xf numFmtId="9" fontId="20" fillId="0" borderId="0" applyFont="0" applyFill="0" applyBorder="0" applyAlignment="0" applyProtection="0">
      <alignment vertical="center"/>
    </xf>
    <xf numFmtId="0" fontId="29" fillId="0" borderId="0"/>
    <xf numFmtId="0" fontId="20" fillId="0" borderId="0">
      <alignment vertical="center"/>
    </xf>
    <xf numFmtId="0" fontId="2" fillId="0" borderId="0">
      <alignment vertical="center"/>
    </xf>
    <xf numFmtId="0" fontId="29" fillId="0" borderId="0"/>
  </cellStyleXfs>
  <cellXfs count="93">
    <xf numFmtId="0" fontId="0" fillId="0" borderId="0" xfId="0">
      <alignment vertical="center"/>
    </xf>
    <xf numFmtId="0" fontId="0" fillId="0" borderId="0" xfId="0" applyAlignment="1">
      <alignment vertical="center"/>
    </xf>
    <xf numFmtId="0" fontId="2" fillId="0" borderId="0" xfId="0" applyFont="1" applyAlignment="1">
      <alignment vertical="center"/>
    </xf>
    <xf numFmtId="0" fontId="3" fillId="0" borderId="2" xfId="0" applyFont="1" applyBorder="1" applyAlignment="1">
      <alignment vertical="center" wrapText="1"/>
    </xf>
    <xf numFmtId="0" fontId="3" fillId="0" borderId="2" xfId="0" applyFont="1" applyBorder="1" applyAlignment="1">
      <alignment horizontal="left" vertical="center" wrapText="1"/>
    </xf>
    <xf numFmtId="0" fontId="3" fillId="0" borderId="2" xfId="0" applyFont="1" applyBorder="1" applyAlignment="1">
      <alignment horizontal="center" vertical="center"/>
    </xf>
    <xf numFmtId="0" fontId="4" fillId="0" borderId="2" xfId="0" applyFont="1" applyBorder="1" applyAlignment="1">
      <alignment horizontal="center" vertical="center" wrapText="1"/>
    </xf>
    <xf numFmtId="0" fontId="3" fillId="0" borderId="2" xfId="0" applyFont="1" applyBorder="1" applyAlignment="1">
      <alignment horizontal="center" vertical="center" wrapText="1"/>
    </xf>
    <xf numFmtId="0" fontId="4" fillId="0" borderId="2" xfId="0" applyFont="1" applyFill="1" applyBorder="1" applyAlignment="1">
      <alignment horizontal="center" vertical="center" wrapText="1"/>
    </xf>
    <xf numFmtId="9" fontId="3" fillId="0" borderId="2" xfId="1" applyFont="1" applyBorder="1" applyAlignment="1">
      <alignment horizontal="center" vertical="center" wrapText="1"/>
    </xf>
    <xf numFmtId="0" fontId="5" fillId="0" borderId="2" xfId="0" applyFont="1" applyBorder="1" applyAlignment="1">
      <alignment horizontal="center" vertical="center"/>
    </xf>
    <xf numFmtId="0" fontId="6" fillId="0" borderId="0" xfId="0" applyFont="1">
      <alignment vertical="center"/>
    </xf>
    <xf numFmtId="0" fontId="7" fillId="0" borderId="0" xfId="0" applyFont="1">
      <alignment vertical="center"/>
    </xf>
    <xf numFmtId="0" fontId="8" fillId="0" borderId="0" xfId="5" applyFont="1" applyAlignment="1">
      <alignment horizontal="center"/>
    </xf>
    <xf numFmtId="0" fontId="9" fillId="0" borderId="2"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4" fillId="0" borderId="2" xfId="0" applyFont="1" applyFill="1" applyBorder="1" applyAlignment="1" applyProtection="1">
      <alignment horizontal="left" vertical="center" wrapText="1" readingOrder="1"/>
      <protection locked="0"/>
    </xf>
    <xf numFmtId="0" fontId="15" fillId="0" borderId="2" xfId="0" applyFont="1" applyFill="1" applyBorder="1" applyAlignment="1">
      <alignment vertical="center"/>
    </xf>
    <xf numFmtId="0" fontId="15" fillId="0" borderId="2" xfId="0" applyFont="1" applyFill="1" applyBorder="1" applyAlignment="1">
      <alignment horizontal="center" vertical="center"/>
    </xf>
    <xf numFmtId="0" fontId="16" fillId="0" borderId="2" xfId="0" applyFont="1" applyBorder="1" applyAlignment="1">
      <alignment vertical="center"/>
    </xf>
    <xf numFmtId="0" fontId="14" fillId="2" borderId="2" xfId="0" applyFont="1" applyFill="1" applyBorder="1" applyAlignment="1" applyProtection="1">
      <alignment horizontal="left" vertical="center" wrapText="1" readingOrder="1"/>
      <protection locked="0"/>
    </xf>
    <xf numFmtId="0" fontId="17" fillId="0" borderId="2" xfId="0" applyFont="1" applyFill="1" applyBorder="1" applyAlignment="1" applyProtection="1">
      <alignment horizontal="left" vertical="center" wrapText="1" readingOrder="1"/>
      <protection locked="0"/>
    </xf>
    <xf numFmtId="0" fontId="18" fillId="0" borderId="2" xfId="0" applyFont="1" applyFill="1" applyBorder="1" applyAlignment="1">
      <alignment vertical="center"/>
    </xf>
    <xf numFmtId="0" fontId="18" fillId="0" borderId="2" xfId="0" applyFont="1" applyFill="1" applyBorder="1" applyAlignment="1">
      <alignment horizontal="center" vertical="center"/>
    </xf>
    <xf numFmtId="176" fontId="18" fillId="0" borderId="2" xfId="0" applyNumberFormat="1" applyFont="1" applyFill="1" applyBorder="1" applyAlignment="1">
      <alignment horizontal="center" vertical="center"/>
    </xf>
    <xf numFmtId="0" fontId="16" fillId="0" borderId="2" xfId="0" applyFont="1" applyBorder="1">
      <alignment vertical="center"/>
    </xf>
    <xf numFmtId="0" fontId="19" fillId="2" borderId="2" xfId="0" applyFont="1" applyFill="1" applyBorder="1" applyAlignment="1" applyProtection="1">
      <alignment horizontal="left" vertical="center" wrapText="1" readingOrder="1"/>
      <protection locked="0"/>
    </xf>
    <xf numFmtId="0" fontId="15" fillId="0" borderId="2" xfId="2" applyFont="1" applyFill="1" applyBorder="1" applyAlignment="1" applyProtection="1">
      <alignment horizontal="center" vertical="center" wrapText="1" readingOrder="1"/>
      <protection locked="0"/>
    </xf>
    <xf numFmtId="0" fontId="17" fillId="2" borderId="2" xfId="0" applyFont="1" applyFill="1" applyBorder="1" applyAlignment="1" applyProtection="1">
      <alignment horizontal="left" vertical="center" wrapText="1" readingOrder="1"/>
      <protection locked="0"/>
    </xf>
    <xf numFmtId="176" fontId="18" fillId="0" borderId="2" xfId="0" applyNumberFormat="1" applyFont="1" applyFill="1" applyBorder="1" applyAlignment="1">
      <alignment vertical="center"/>
    </xf>
    <xf numFmtId="0" fontId="15" fillId="0" borderId="2" xfId="3" applyFont="1" applyFill="1" applyBorder="1" applyAlignment="1">
      <alignment horizontal="center" vertical="center"/>
    </xf>
    <xf numFmtId="49" fontId="13" fillId="0" borderId="5" xfId="0" applyNumberFormat="1" applyFont="1" applyFill="1" applyBorder="1" applyAlignment="1">
      <alignment horizontal="center" vertical="center" wrapText="1"/>
    </xf>
    <xf numFmtId="176" fontId="23" fillId="0" borderId="5" xfId="0" applyNumberFormat="1" applyFont="1" applyFill="1" applyBorder="1" applyAlignment="1">
      <alignment horizontal="center" vertical="center" wrapText="1"/>
    </xf>
    <xf numFmtId="176" fontId="13" fillId="0" borderId="5" xfId="0" applyNumberFormat="1" applyFont="1" applyFill="1" applyBorder="1" applyAlignment="1">
      <alignment horizontal="center" vertical="center" wrapText="1"/>
    </xf>
    <xf numFmtId="176" fontId="24" fillId="0" borderId="2" xfId="0" applyNumberFormat="1" applyFont="1" applyFill="1" applyBorder="1" applyAlignment="1">
      <alignment horizontal="center" vertical="center" wrapText="1"/>
    </xf>
    <xf numFmtId="176" fontId="25" fillId="0" borderId="2" xfId="0" applyNumberFormat="1" applyFont="1" applyBorder="1">
      <alignment vertical="center"/>
    </xf>
    <xf numFmtId="176" fontId="16" fillId="0" borderId="2" xfId="0" applyNumberFormat="1" applyFont="1" applyBorder="1">
      <alignment vertical="center"/>
    </xf>
    <xf numFmtId="176" fontId="26" fillId="0" borderId="2" xfId="0" applyNumberFormat="1" applyFont="1" applyBorder="1">
      <alignment vertical="center"/>
    </xf>
    <xf numFmtId="176" fontId="27" fillId="0" borderId="2" xfId="0" applyNumberFormat="1" applyFont="1" applyFill="1" applyBorder="1" applyAlignment="1">
      <alignment horizontal="center" vertical="center"/>
    </xf>
    <xf numFmtId="0" fontId="15" fillId="0" borderId="2" xfId="0" applyFont="1" applyBorder="1" applyAlignment="1">
      <alignment horizontal="center" vertical="center"/>
    </xf>
    <xf numFmtId="0" fontId="15" fillId="0" borderId="2" xfId="0" applyFont="1" applyBorder="1">
      <alignment vertical="center"/>
    </xf>
    <xf numFmtId="176" fontId="27" fillId="0" borderId="2" xfId="0" applyNumberFormat="1" applyFont="1" applyFill="1" applyBorder="1" applyAlignment="1">
      <alignment vertical="center"/>
    </xf>
    <xf numFmtId="176" fontId="13" fillId="0" borderId="2" xfId="0" applyNumberFormat="1" applyFont="1" applyFill="1" applyBorder="1" applyAlignment="1">
      <alignment horizontal="center" vertical="center" wrapText="1"/>
    </xf>
    <xf numFmtId="0" fontId="28" fillId="0" borderId="2" xfId="0" applyFont="1" applyFill="1" applyBorder="1" applyAlignment="1" applyProtection="1">
      <alignment horizontal="left" vertical="center" wrapText="1" readingOrder="1"/>
      <protection locked="0"/>
    </xf>
    <xf numFmtId="0" fontId="28" fillId="0" borderId="2" xfId="0" applyFont="1" applyFill="1" applyBorder="1" applyAlignment="1">
      <alignment vertical="center"/>
    </xf>
    <xf numFmtId="0" fontId="20" fillId="0" borderId="0" xfId="0" applyFont="1">
      <alignment vertical="center"/>
    </xf>
    <xf numFmtId="0" fontId="20" fillId="0" borderId="2" xfId="0" applyFont="1" applyBorder="1" applyAlignment="1">
      <alignment horizontal="center" vertical="center"/>
    </xf>
    <xf numFmtId="0" fontId="0" fillId="0" borderId="2" xfId="0" applyBorder="1" applyAlignment="1">
      <alignment horizontal="center" vertical="center"/>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12" xfId="0" applyFont="1" applyBorder="1" applyAlignment="1">
      <alignment horizontal="center" vertical="center" wrapText="1"/>
    </xf>
    <xf numFmtId="0" fontId="21" fillId="3" borderId="8" xfId="5" applyFont="1" applyFill="1" applyBorder="1" applyAlignment="1" applyProtection="1">
      <alignment horizontal="center" vertical="center" wrapText="1" readingOrder="1"/>
      <protection locked="0"/>
    </xf>
    <xf numFmtId="0" fontId="21" fillId="3" borderId="10" xfId="5" applyFont="1" applyFill="1" applyBorder="1" applyAlignment="1" applyProtection="1">
      <alignment horizontal="center" vertical="center" wrapText="1" readingOrder="1"/>
      <protection locked="0"/>
    </xf>
    <xf numFmtId="0" fontId="21" fillId="3" borderId="11" xfId="5" applyFont="1" applyFill="1" applyBorder="1" applyAlignment="1" applyProtection="1">
      <alignment horizontal="center" vertical="center" wrapText="1" readingOrder="1"/>
      <protection locked="0"/>
    </xf>
    <xf numFmtId="0" fontId="21" fillId="3" borderId="12" xfId="5" applyFont="1" applyFill="1" applyBorder="1" applyAlignment="1" applyProtection="1">
      <alignment horizontal="center" vertical="center" wrapText="1" readingOrder="1"/>
      <protection locked="0"/>
    </xf>
    <xf numFmtId="0" fontId="22" fillId="4" borderId="8" xfId="0" applyFont="1" applyFill="1" applyBorder="1" applyAlignment="1">
      <alignment horizontal="center" vertical="center" wrapText="1"/>
    </xf>
    <xf numFmtId="0" fontId="22" fillId="4" borderId="10" xfId="0" applyFont="1" applyFill="1" applyBorder="1" applyAlignment="1">
      <alignment horizontal="center" vertical="center" wrapText="1"/>
    </xf>
    <xf numFmtId="0" fontId="22" fillId="4" borderId="11" xfId="0" applyFont="1" applyFill="1" applyBorder="1" applyAlignment="1">
      <alignment horizontal="center" vertical="center" wrapText="1"/>
    </xf>
    <xf numFmtId="0" fontId="22" fillId="4" borderId="12" xfId="0" applyFont="1" applyFill="1" applyBorder="1" applyAlignment="1">
      <alignment horizontal="center" vertical="center" wrapText="1"/>
    </xf>
    <xf numFmtId="0" fontId="20" fillId="0" borderId="2" xfId="0" applyFont="1" applyBorder="1" applyAlignment="1">
      <alignment horizontal="center" vertical="center" wrapText="1"/>
    </xf>
    <xf numFmtId="0" fontId="20" fillId="0" borderId="2" xfId="0" applyFont="1" applyBorder="1" applyAlignment="1">
      <alignment vertical="center" wrapText="1"/>
    </xf>
    <xf numFmtId="0" fontId="0" fillId="0" borderId="2" xfId="0" applyBorder="1" applyAlignment="1">
      <alignment vertical="center" wrapText="1"/>
    </xf>
    <xf numFmtId="0" fontId="22" fillId="0" borderId="2" xfId="0" applyFont="1" applyBorder="1" applyAlignment="1">
      <alignment horizontal="center" vertical="center" wrapText="1"/>
    </xf>
    <xf numFmtId="0" fontId="7" fillId="0" borderId="2" xfId="0" applyFont="1" applyBorder="1" applyAlignment="1">
      <alignment horizontal="center" vertical="center"/>
    </xf>
    <xf numFmtId="0" fontId="20" fillId="0" borderId="9" xfId="0" applyFont="1" applyBorder="1" applyAlignment="1">
      <alignment horizontal="left" vertical="center" wrapText="1"/>
    </xf>
    <xf numFmtId="0" fontId="20" fillId="0" borderId="0" xfId="0" applyFont="1" applyAlignment="1">
      <alignment horizontal="left" vertical="center"/>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0" fillId="0" borderId="6" xfId="0" applyBorder="1" applyAlignment="1">
      <alignment horizontal="center" vertical="center"/>
    </xf>
    <xf numFmtId="0" fontId="6" fillId="0" borderId="2" xfId="0" applyFont="1" applyBorder="1" applyAlignment="1">
      <alignment horizontal="center" vertical="center"/>
    </xf>
    <xf numFmtId="0" fontId="8" fillId="0" borderId="0" xfId="5" applyFont="1" applyAlignment="1">
      <alignment horizontal="center" wrapText="1"/>
    </xf>
    <xf numFmtId="0" fontId="15" fillId="0" borderId="1" xfId="5" applyFont="1" applyBorder="1" applyAlignment="1">
      <alignment horizontal="left"/>
    </xf>
    <xf numFmtId="0" fontId="10" fillId="0" borderId="2"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1" fillId="0" borderId="0" xfId="0" applyFont="1" applyAlignment="1">
      <alignment horizontal="center" vertical="center"/>
    </xf>
    <xf numFmtId="0" fontId="2" fillId="0" borderId="1" xfId="0" applyFont="1" applyBorder="1" applyAlignment="1">
      <alignment horizontal="left" vertical="center"/>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4" fillId="0" borderId="2" xfId="0" applyFont="1" applyBorder="1" applyAlignment="1">
      <alignment horizontal="center" vertical="center" wrapText="1"/>
    </xf>
    <xf numFmtId="0" fontId="3" fillId="0" borderId="2" xfId="0" applyFont="1" applyBorder="1" applyAlignment="1">
      <alignment horizontal="center" vertical="center" wrapText="1"/>
    </xf>
  </cellXfs>
  <cellStyles count="6">
    <cellStyle name="百分比" xfId="1" builtinId="5"/>
    <cellStyle name="常规" xfId="0" builtinId="0"/>
    <cellStyle name="常规 2" xfId="3"/>
    <cellStyle name="常规 3" xfId="4"/>
    <cellStyle name="常规 6" xfId="2"/>
    <cellStyle name="常规_Sheet1"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pageSetUpPr fitToPage="1"/>
  </sheetPr>
  <dimension ref="A1:V100"/>
  <sheetViews>
    <sheetView tabSelected="1" topLeftCell="C16" workbookViewId="0">
      <selection activeCell="A20" sqref="A20:XFD20"/>
    </sheetView>
  </sheetViews>
  <sheetFormatPr defaultColWidth="9" defaultRowHeight="13.5"/>
  <cols>
    <col min="1" max="1" width="15.75" customWidth="1"/>
    <col min="2" max="2" width="5.125" customWidth="1"/>
    <col min="3" max="3" width="5.625" customWidth="1"/>
    <col min="4" max="4" width="4.125" customWidth="1"/>
    <col min="5" max="5" width="5" customWidth="1"/>
    <col min="6" max="7" width="4.625" customWidth="1"/>
    <col min="8" max="8" width="4.5" customWidth="1"/>
    <col min="9" max="10" width="7.125" customWidth="1"/>
    <col min="11" max="11" width="7" customWidth="1"/>
    <col min="12" max="12" width="5" customWidth="1"/>
    <col min="13" max="13" width="5.25" customWidth="1"/>
    <col min="14" max="14" width="5.125" style="11" customWidth="1"/>
    <col min="15" max="15" width="5.125" customWidth="1"/>
    <col min="16" max="16" width="5" style="12" customWidth="1"/>
    <col min="17" max="17" width="5.375" customWidth="1"/>
    <col min="18" max="18" width="7.625" customWidth="1"/>
    <col min="19" max="19" width="6.625" customWidth="1"/>
    <col min="20" max="20" width="8.125" customWidth="1"/>
    <col min="21" max="21" width="8" customWidth="1"/>
    <col min="22" max="22" width="9.75" customWidth="1"/>
  </cols>
  <sheetData>
    <row r="1" spans="1:22" ht="36.75" customHeight="1">
      <c r="A1" s="77" t="s">
        <v>0</v>
      </c>
      <c r="B1" s="77"/>
      <c r="C1" s="77"/>
      <c r="D1" s="77"/>
      <c r="E1" s="77"/>
      <c r="F1" s="77"/>
      <c r="G1" s="77"/>
      <c r="H1" s="77"/>
      <c r="I1" s="77"/>
      <c r="J1" s="77"/>
      <c r="K1" s="77"/>
      <c r="L1" s="77"/>
      <c r="M1" s="77"/>
      <c r="N1" s="77"/>
      <c r="O1" s="77"/>
      <c r="P1" s="77"/>
      <c r="Q1" s="77"/>
      <c r="R1" s="77"/>
      <c r="S1" s="77"/>
      <c r="T1" s="77"/>
      <c r="U1" s="77"/>
      <c r="V1" s="77"/>
    </row>
    <row r="2" spans="1:22" ht="16.5" customHeight="1">
      <c r="A2" s="13"/>
      <c r="B2" s="13"/>
      <c r="C2" s="13"/>
      <c r="D2" s="13"/>
      <c r="E2" s="13"/>
      <c r="T2" s="78" t="s">
        <v>1</v>
      </c>
      <c r="U2" s="78"/>
      <c r="V2" s="78"/>
    </row>
    <row r="3" spans="1:22" ht="45" customHeight="1">
      <c r="A3" s="69" t="s">
        <v>2</v>
      </c>
      <c r="B3" s="70" t="s">
        <v>3</v>
      </c>
      <c r="C3" s="79" t="s">
        <v>4</v>
      </c>
      <c r="D3" s="79"/>
      <c r="E3" s="79"/>
      <c r="F3" s="79"/>
      <c r="G3" s="80"/>
      <c r="H3" s="80"/>
      <c r="I3" s="48" t="s">
        <v>5</v>
      </c>
      <c r="J3" s="49"/>
      <c r="K3" s="50"/>
      <c r="L3" s="54" t="s">
        <v>6</v>
      </c>
      <c r="M3" s="55"/>
      <c r="N3" s="58" t="s">
        <v>7</v>
      </c>
      <c r="O3" s="59"/>
      <c r="P3" s="62" t="s">
        <v>8</v>
      </c>
      <c r="Q3" s="62"/>
      <c r="R3" s="63" t="s">
        <v>9</v>
      </c>
      <c r="S3" s="64"/>
      <c r="T3" s="65" t="s">
        <v>10</v>
      </c>
      <c r="U3" s="65"/>
      <c r="V3" s="65"/>
    </row>
    <row r="4" spans="1:22" ht="45" customHeight="1">
      <c r="A4" s="69"/>
      <c r="B4" s="71"/>
      <c r="C4" s="81" t="s">
        <v>11</v>
      </c>
      <c r="D4" s="81"/>
      <c r="E4" s="81"/>
      <c r="F4" s="82" t="s">
        <v>12</v>
      </c>
      <c r="G4" s="83"/>
      <c r="H4" s="83"/>
      <c r="I4" s="51"/>
      <c r="J4" s="52"/>
      <c r="K4" s="53"/>
      <c r="L4" s="56"/>
      <c r="M4" s="57"/>
      <c r="N4" s="60"/>
      <c r="O4" s="61"/>
      <c r="P4" s="62"/>
      <c r="Q4" s="62"/>
      <c r="R4" s="64"/>
      <c r="S4" s="64"/>
      <c r="T4" s="65"/>
      <c r="U4" s="65"/>
      <c r="V4" s="65"/>
    </row>
    <row r="5" spans="1:22" ht="24" customHeight="1">
      <c r="A5" s="69"/>
      <c r="B5" s="71"/>
      <c r="C5" s="73" t="s">
        <v>13</v>
      </c>
      <c r="D5" s="47" t="s">
        <v>14</v>
      </c>
      <c r="E5" s="47" t="s">
        <v>15</v>
      </c>
      <c r="F5" s="73" t="s">
        <v>13</v>
      </c>
      <c r="G5" s="47" t="s">
        <v>14</v>
      </c>
      <c r="H5" s="75" t="s">
        <v>15</v>
      </c>
      <c r="I5" s="73" t="s">
        <v>13</v>
      </c>
      <c r="J5" s="47" t="s">
        <v>14</v>
      </c>
      <c r="K5" s="47" t="s">
        <v>15</v>
      </c>
      <c r="L5" s="47" t="s">
        <v>14</v>
      </c>
      <c r="M5" s="47" t="s">
        <v>15</v>
      </c>
      <c r="N5" s="76" t="s">
        <v>14</v>
      </c>
      <c r="O5" s="47" t="s">
        <v>15</v>
      </c>
      <c r="P5" s="66" t="s">
        <v>14</v>
      </c>
      <c r="Q5" s="47" t="s">
        <v>15</v>
      </c>
      <c r="R5" s="47" t="s">
        <v>14</v>
      </c>
      <c r="S5" s="47" t="s">
        <v>15</v>
      </c>
      <c r="T5" s="46" t="s">
        <v>3</v>
      </c>
      <c r="U5" s="47" t="s">
        <v>14</v>
      </c>
      <c r="V5" s="47" t="s">
        <v>15</v>
      </c>
    </row>
    <row r="6" spans="1:22" ht="13.5" customHeight="1">
      <c r="A6" s="69"/>
      <c r="B6" s="72"/>
      <c r="C6" s="74"/>
      <c r="D6" s="47"/>
      <c r="E6" s="47"/>
      <c r="F6" s="74"/>
      <c r="G6" s="47"/>
      <c r="H6" s="75"/>
      <c r="I6" s="74"/>
      <c r="J6" s="47"/>
      <c r="K6" s="47"/>
      <c r="L6" s="47"/>
      <c r="M6" s="47"/>
      <c r="N6" s="76"/>
      <c r="O6" s="47"/>
      <c r="P6" s="66"/>
      <c r="Q6" s="47"/>
      <c r="R6" s="47"/>
      <c r="S6" s="47"/>
      <c r="T6" s="46"/>
      <c r="U6" s="47"/>
      <c r="V6" s="47"/>
    </row>
    <row r="7" spans="1:22" ht="15.95" customHeight="1">
      <c r="A7" s="14" t="s">
        <v>16</v>
      </c>
      <c r="B7" s="15">
        <f t="shared" ref="B7:K7" si="0">B8+B9+B10+B11+B33+B46+B56+B63+B70+B77+B88+B93</f>
        <v>2231</v>
      </c>
      <c r="C7" s="15">
        <f t="shared" si="0"/>
        <v>1286</v>
      </c>
      <c r="D7" s="15">
        <f t="shared" si="0"/>
        <v>581</v>
      </c>
      <c r="E7" s="15">
        <f t="shared" si="0"/>
        <v>705</v>
      </c>
      <c r="F7" s="15">
        <f t="shared" si="0"/>
        <v>945</v>
      </c>
      <c r="G7" s="15">
        <f t="shared" si="0"/>
        <v>848</v>
      </c>
      <c r="H7" s="15">
        <f t="shared" si="0"/>
        <v>97</v>
      </c>
      <c r="I7" s="31">
        <f t="shared" si="0"/>
        <v>1946875</v>
      </c>
      <c r="J7" s="31">
        <f t="shared" si="0"/>
        <v>1005000</v>
      </c>
      <c r="K7" s="31">
        <f t="shared" si="0"/>
        <v>941875</v>
      </c>
      <c r="L7" s="31">
        <f t="shared" ref="L7:N7" si="1">L8+L9+L10+L11+L33+L46+L56+L63+L70+L77+L88+L93</f>
        <v>9021</v>
      </c>
      <c r="M7" s="31">
        <f t="shared" si="1"/>
        <v>4588</v>
      </c>
      <c r="N7" s="32">
        <f t="shared" si="1"/>
        <v>4046.6400000000008</v>
      </c>
      <c r="O7" s="33">
        <f t="shared" ref="O7" si="2">O8+O9+O10+O11+O33+O46+O56+O63+O70+O77+O88+O93</f>
        <v>2863.4999999999995</v>
      </c>
      <c r="P7" s="34">
        <f t="shared" ref="P7" si="3">P8+P9+P10+P11+P33+P46+P56+P63+P70+P77+P88+P93</f>
        <v>2617.6400000000008</v>
      </c>
      <c r="Q7" s="42">
        <f t="shared" ref="Q7:S7" si="4">Q8+Q9+Q10+Q11+Q33+Q46+Q56+Q63+Q70+Q77+Q88+Q93</f>
        <v>2061.5</v>
      </c>
      <c r="R7" s="42">
        <f t="shared" si="4"/>
        <v>1041328.0000000001</v>
      </c>
      <c r="S7" s="42">
        <f t="shared" si="4"/>
        <v>976825</v>
      </c>
      <c r="T7" s="42">
        <f t="shared" ref="T7" si="5">T8+T9+T10+T11+T33+T46+T56+T63+T70+T77+T88+T93</f>
        <v>3937300</v>
      </c>
      <c r="U7" s="42">
        <f t="shared" ref="U7" si="6">U8+U9+U10+U11+U33+U46+U56+U63+U70+U77+U88+U93</f>
        <v>2018600</v>
      </c>
      <c r="V7" s="42">
        <f t="shared" ref="V7" si="7">V8+V9+V10+V11+V33+V46+V56+V63+V70+V77+V88+V93</f>
        <v>1918700</v>
      </c>
    </row>
    <row r="8" spans="1:22" ht="15.95" customHeight="1">
      <c r="A8" s="16" t="s">
        <v>17</v>
      </c>
      <c r="B8" s="17">
        <v>62</v>
      </c>
      <c r="C8" s="18">
        <v>57</v>
      </c>
      <c r="D8" s="19"/>
      <c r="E8" s="18">
        <v>57</v>
      </c>
      <c r="F8" s="18">
        <v>5</v>
      </c>
      <c r="G8" s="18"/>
      <c r="H8" s="18">
        <v>5</v>
      </c>
      <c r="I8" s="25">
        <f>J8+K8</f>
        <v>74375</v>
      </c>
      <c r="J8" s="25">
        <f>D8*1000+G8*500</f>
        <v>0</v>
      </c>
      <c r="K8" s="25">
        <f>E8*1250+H8*625</f>
        <v>74375</v>
      </c>
      <c r="L8" s="25"/>
      <c r="M8" s="25">
        <v>598</v>
      </c>
      <c r="N8" s="35">
        <f>L8*0.44</f>
        <v>0</v>
      </c>
      <c r="O8" s="36">
        <f>M8*0.7</f>
        <v>418.59999999999997</v>
      </c>
      <c r="P8" s="37">
        <f>N8-D8-G8</f>
        <v>0</v>
      </c>
      <c r="Q8" s="36">
        <f>O8-E8-H8</f>
        <v>356.59999999999997</v>
      </c>
      <c r="R8" s="25">
        <f>P8*400</f>
        <v>0</v>
      </c>
      <c r="S8" s="25">
        <v>148300</v>
      </c>
      <c r="T8" s="25">
        <f>U8+V8</f>
        <v>222675</v>
      </c>
      <c r="U8" s="25">
        <f>R8+J8</f>
        <v>0</v>
      </c>
      <c r="V8" s="25">
        <f>S8+K8</f>
        <v>222675</v>
      </c>
    </row>
    <row r="9" spans="1:22" ht="15.95" customHeight="1">
      <c r="A9" s="16" t="s">
        <v>18</v>
      </c>
      <c r="B9" s="17">
        <v>236</v>
      </c>
      <c r="C9" s="18">
        <v>208</v>
      </c>
      <c r="D9" s="18"/>
      <c r="E9" s="18">
        <v>208</v>
      </c>
      <c r="F9" s="18">
        <v>28</v>
      </c>
      <c r="G9" s="18"/>
      <c r="H9" s="18">
        <v>28</v>
      </c>
      <c r="I9" s="25">
        <f t="shared" ref="I9:I72" si="8">J9+K9</f>
        <v>277500</v>
      </c>
      <c r="J9" s="25">
        <f t="shared" ref="J9:J73" si="9">D9*1000+G9*500</f>
        <v>0</v>
      </c>
      <c r="K9" s="25">
        <f t="shared" ref="K9:K73" si="10">E9*1250+H9*625</f>
        <v>277500</v>
      </c>
      <c r="L9" s="25"/>
      <c r="M9" s="25">
        <v>1571</v>
      </c>
      <c r="N9" s="35">
        <f>L9*0.44</f>
        <v>0</v>
      </c>
      <c r="O9" s="36">
        <v>1219</v>
      </c>
      <c r="P9" s="37">
        <f t="shared" ref="P9:P72" si="11">N9-D9-G9</f>
        <v>0</v>
      </c>
      <c r="Q9" s="36">
        <f t="shared" ref="Q9:Q72" si="12">O9-E9-H9</f>
        <v>983</v>
      </c>
      <c r="R9" s="25">
        <f t="shared" ref="R9:R72" si="13">P9*400</f>
        <v>0</v>
      </c>
      <c r="S9" s="25">
        <v>467575</v>
      </c>
      <c r="T9" s="25">
        <f t="shared" ref="T9:T72" si="14">U9+V9</f>
        <v>745075</v>
      </c>
      <c r="U9" s="25">
        <f t="shared" ref="U9:U72" si="15">R9+J9</f>
        <v>0</v>
      </c>
      <c r="V9" s="25">
        <f t="shared" ref="V9:V72" si="16">S9+K9</f>
        <v>745075</v>
      </c>
    </row>
    <row r="10" spans="1:22" ht="15.95" customHeight="1">
      <c r="A10" s="20" t="s">
        <v>19</v>
      </c>
      <c r="B10" s="17">
        <v>88</v>
      </c>
      <c r="C10" s="18">
        <v>0</v>
      </c>
      <c r="D10" s="18">
        <v>0</v>
      </c>
      <c r="E10" s="18"/>
      <c r="F10" s="18">
        <v>88</v>
      </c>
      <c r="G10" s="18">
        <v>88</v>
      </c>
      <c r="H10" s="18"/>
      <c r="I10" s="25">
        <f t="shared" si="8"/>
        <v>44000</v>
      </c>
      <c r="J10" s="25">
        <f t="shared" si="9"/>
        <v>44000</v>
      </c>
      <c r="K10" s="25">
        <f t="shared" si="10"/>
        <v>0</v>
      </c>
      <c r="L10" s="25">
        <v>2156</v>
      </c>
      <c r="M10" s="25"/>
      <c r="N10" s="35">
        <v>905</v>
      </c>
      <c r="O10" s="36">
        <f>M10*0.62</f>
        <v>0</v>
      </c>
      <c r="P10" s="37">
        <f t="shared" si="11"/>
        <v>817</v>
      </c>
      <c r="Q10" s="36">
        <f t="shared" si="12"/>
        <v>0</v>
      </c>
      <c r="R10" s="25">
        <v>321072</v>
      </c>
      <c r="S10" s="25">
        <f t="shared" ref="S10:S72" si="17">Q10*500</f>
        <v>0</v>
      </c>
      <c r="T10" s="25">
        <f t="shared" si="14"/>
        <v>337344</v>
      </c>
      <c r="U10" s="25">
        <v>337344</v>
      </c>
      <c r="V10" s="25">
        <f t="shared" si="16"/>
        <v>0</v>
      </c>
    </row>
    <row r="11" spans="1:22" ht="15.95" customHeight="1">
      <c r="A11" s="21" t="s">
        <v>20</v>
      </c>
      <c r="B11" s="22">
        <f t="shared" ref="B11:H11" si="18">SUM(B12:B32)</f>
        <v>375</v>
      </c>
      <c r="C11" s="23">
        <f t="shared" si="18"/>
        <v>193</v>
      </c>
      <c r="D11" s="23">
        <f t="shared" si="18"/>
        <v>0</v>
      </c>
      <c r="E11" s="23">
        <f t="shared" si="18"/>
        <v>193</v>
      </c>
      <c r="F11" s="23">
        <f t="shared" si="18"/>
        <v>182</v>
      </c>
      <c r="G11" s="24">
        <f t="shared" si="18"/>
        <v>168</v>
      </c>
      <c r="H11" s="24">
        <f t="shared" si="18"/>
        <v>14</v>
      </c>
      <c r="I11" s="25">
        <f t="shared" si="8"/>
        <v>334000</v>
      </c>
      <c r="J11" s="24">
        <f>SUM(J12:J32)</f>
        <v>84000</v>
      </c>
      <c r="K11" s="24">
        <f>SUM(K12:K32)</f>
        <v>250000</v>
      </c>
      <c r="L11" s="24">
        <f t="shared" ref="L11:M11" si="19">SUM(L12:L32)</f>
        <v>2310</v>
      </c>
      <c r="M11" s="24">
        <f t="shared" si="19"/>
        <v>1095</v>
      </c>
      <c r="N11" s="38">
        <f t="shared" ref="N11:O11" si="20">SUM(N12:N32)</f>
        <v>670.84000000000015</v>
      </c>
      <c r="O11" s="24">
        <f t="shared" si="20"/>
        <v>438.00000000000006</v>
      </c>
      <c r="P11" s="37">
        <f t="shared" si="11"/>
        <v>502.84000000000015</v>
      </c>
      <c r="Q11" s="36">
        <f t="shared" si="12"/>
        <v>231.00000000000006</v>
      </c>
      <c r="R11" s="25">
        <f t="shared" si="13"/>
        <v>201136.00000000006</v>
      </c>
      <c r="S11" s="25">
        <f t="shared" si="17"/>
        <v>115500.00000000003</v>
      </c>
      <c r="T11" s="25">
        <f t="shared" si="14"/>
        <v>650636</v>
      </c>
      <c r="U11" s="25">
        <f t="shared" si="15"/>
        <v>285136.00000000006</v>
      </c>
      <c r="V11" s="25">
        <f t="shared" si="16"/>
        <v>365500</v>
      </c>
    </row>
    <row r="12" spans="1:22" ht="15.95" customHeight="1">
      <c r="A12" s="16" t="s">
        <v>21</v>
      </c>
      <c r="B12" s="17">
        <v>87</v>
      </c>
      <c r="C12" s="18">
        <v>80</v>
      </c>
      <c r="D12" s="18"/>
      <c r="E12" s="18">
        <v>80</v>
      </c>
      <c r="F12" s="18">
        <v>7</v>
      </c>
      <c r="G12" s="25"/>
      <c r="H12" s="18">
        <v>7</v>
      </c>
      <c r="I12" s="25">
        <f t="shared" si="8"/>
        <v>104375</v>
      </c>
      <c r="J12" s="25">
        <f t="shared" si="9"/>
        <v>0</v>
      </c>
      <c r="K12" s="25">
        <f t="shared" si="10"/>
        <v>104375</v>
      </c>
      <c r="L12" s="25"/>
      <c r="M12" s="39">
        <v>282</v>
      </c>
      <c r="N12" s="35">
        <f t="shared" ref="N12:N14" si="21">L12*0.44</f>
        <v>0</v>
      </c>
      <c r="O12" s="36">
        <f>M12*0.4</f>
        <v>112.80000000000001</v>
      </c>
      <c r="P12" s="37">
        <f t="shared" si="11"/>
        <v>0</v>
      </c>
      <c r="Q12" s="36">
        <f t="shared" si="12"/>
        <v>25.800000000000011</v>
      </c>
      <c r="R12" s="25">
        <f t="shared" si="13"/>
        <v>0</v>
      </c>
      <c r="S12" s="25">
        <f t="shared" si="17"/>
        <v>12900.000000000005</v>
      </c>
      <c r="T12" s="25">
        <f t="shared" si="14"/>
        <v>117275</v>
      </c>
      <c r="U12" s="25">
        <f t="shared" si="15"/>
        <v>0</v>
      </c>
      <c r="V12" s="25">
        <f t="shared" si="16"/>
        <v>117275</v>
      </c>
    </row>
    <row r="13" spans="1:22" ht="15.95" customHeight="1">
      <c r="A13" s="16" t="s">
        <v>22</v>
      </c>
      <c r="B13" s="17">
        <v>41</v>
      </c>
      <c r="C13" s="18">
        <v>38</v>
      </c>
      <c r="D13" s="18"/>
      <c r="E13" s="18">
        <v>38</v>
      </c>
      <c r="F13" s="18">
        <v>3</v>
      </c>
      <c r="G13" s="25"/>
      <c r="H13" s="18">
        <v>3</v>
      </c>
      <c r="I13" s="25">
        <f t="shared" si="8"/>
        <v>49375</v>
      </c>
      <c r="J13" s="25">
        <f t="shared" si="9"/>
        <v>0</v>
      </c>
      <c r="K13" s="25">
        <f t="shared" si="10"/>
        <v>49375</v>
      </c>
      <c r="L13" s="25"/>
      <c r="M13" s="39">
        <v>424</v>
      </c>
      <c r="N13" s="35">
        <f t="shared" si="21"/>
        <v>0</v>
      </c>
      <c r="O13" s="36">
        <f t="shared" ref="O13:O14" si="22">M13*0.4</f>
        <v>169.60000000000002</v>
      </c>
      <c r="P13" s="37">
        <f t="shared" si="11"/>
        <v>0</v>
      </c>
      <c r="Q13" s="36">
        <f t="shared" si="12"/>
        <v>128.60000000000002</v>
      </c>
      <c r="R13" s="25">
        <f t="shared" si="13"/>
        <v>0</v>
      </c>
      <c r="S13" s="25">
        <f t="shared" si="17"/>
        <v>64300.000000000015</v>
      </c>
      <c r="T13" s="25">
        <f t="shared" si="14"/>
        <v>113675.00000000001</v>
      </c>
      <c r="U13" s="25">
        <f t="shared" si="15"/>
        <v>0</v>
      </c>
      <c r="V13" s="25">
        <f t="shared" si="16"/>
        <v>113675.00000000001</v>
      </c>
    </row>
    <row r="14" spans="1:22" ht="15.95" customHeight="1">
      <c r="A14" s="16" t="s">
        <v>23</v>
      </c>
      <c r="B14" s="17">
        <v>79</v>
      </c>
      <c r="C14" s="18">
        <v>75</v>
      </c>
      <c r="D14" s="18"/>
      <c r="E14" s="18">
        <v>75</v>
      </c>
      <c r="F14" s="18">
        <v>4</v>
      </c>
      <c r="G14" s="25"/>
      <c r="H14" s="18">
        <v>4</v>
      </c>
      <c r="I14" s="25">
        <f t="shared" si="8"/>
        <v>96250</v>
      </c>
      <c r="J14" s="25">
        <f t="shared" si="9"/>
        <v>0</v>
      </c>
      <c r="K14" s="25">
        <f t="shared" si="10"/>
        <v>96250</v>
      </c>
      <c r="L14" s="25"/>
      <c r="M14" s="39">
        <v>389</v>
      </c>
      <c r="N14" s="35">
        <f t="shared" si="21"/>
        <v>0</v>
      </c>
      <c r="O14" s="36">
        <f t="shared" si="22"/>
        <v>155.60000000000002</v>
      </c>
      <c r="P14" s="37">
        <f t="shared" si="11"/>
        <v>0</v>
      </c>
      <c r="Q14" s="36">
        <f t="shared" si="12"/>
        <v>76.600000000000023</v>
      </c>
      <c r="R14" s="25">
        <f t="shared" si="13"/>
        <v>0</v>
      </c>
      <c r="S14" s="25">
        <f t="shared" si="17"/>
        <v>38300.000000000015</v>
      </c>
      <c r="T14" s="25">
        <f t="shared" si="14"/>
        <v>134550</v>
      </c>
      <c r="U14" s="25">
        <f t="shared" si="15"/>
        <v>0</v>
      </c>
      <c r="V14" s="25">
        <f t="shared" si="16"/>
        <v>134550</v>
      </c>
    </row>
    <row r="15" spans="1:22" ht="15.95" customHeight="1">
      <c r="A15" s="20" t="s">
        <v>24</v>
      </c>
      <c r="B15" s="17">
        <v>5</v>
      </c>
      <c r="C15" s="18">
        <v>0</v>
      </c>
      <c r="D15" s="18">
        <v>0</v>
      </c>
      <c r="E15" s="18"/>
      <c r="F15" s="18">
        <v>5</v>
      </c>
      <c r="G15" s="18">
        <v>5</v>
      </c>
      <c r="H15" s="18"/>
      <c r="I15" s="25">
        <f t="shared" si="8"/>
        <v>2500</v>
      </c>
      <c r="J15" s="25">
        <f t="shared" si="9"/>
        <v>2500</v>
      </c>
      <c r="K15" s="25">
        <f t="shared" si="10"/>
        <v>0</v>
      </c>
      <c r="L15" s="40">
        <v>176</v>
      </c>
      <c r="M15" s="25"/>
      <c r="N15" s="35">
        <v>57.44</v>
      </c>
      <c r="O15" s="36">
        <f t="shared" ref="O15:O32" si="23">M15*0.62</f>
        <v>0</v>
      </c>
      <c r="P15" s="37">
        <f t="shared" si="11"/>
        <v>52.44</v>
      </c>
      <c r="Q15" s="36">
        <f t="shared" si="12"/>
        <v>0</v>
      </c>
      <c r="R15" s="25">
        <f t="shared" si="13"/>
        <v>20976</v>
      </c>
      <c r="S15" s="25">
        <f t="shared" si="17"/>
        <v>0</v>
      </c>
      <c r="T15" s="25">
        <f t="shared" si="14"/>
        <v>23476</v>
      </c>
      <c r="U15" s="25">
        <f t="shared" si="15"/>
        <v>23476</v>
      </c>
      <c r="V15" s="25">
        <f t="shared" si="16"/>
        <v>0</v>
      </c>
    </row>
    <row r="16" spans="1:22" ht="15.95" customHeight="1">
      <c r="A16" s="20" t="s">
        <v>25</v>
      </c>
      <c r="B16" s="17">
        <v>27</v>
      </c>
      <c r="C16" s="18">
        <v>0</v>
      </c>
      <c r="D16" s="18">
        <v>0</v>
      </c>
      <c r="E16" s="18"/>
      <c r="F16" s="18">
        <v>27</v>
      </c>
      <c r="G16" s="18">
        <v>27</v>
      </c>
      <c r="H16" s="18"/>
      <c r="I16" s="25">
        <f t="shared" si="8"/>
        <v>13500</v>
      </c>
      <c r="J16" s="25">
        <f t="shared" si="9"/>
        <v>13500</v>
      </c>
      <c r="K16" s="25">
        <f t="shared" si="10"/>
        <v>0</v>
      </c>
      <c r="L16" s="40">
        <v>123</v>
      </c>
      <c r="M16" s="25"/>
      <c r="N16" s="35">
        <v>34.119999999999997</v>
      </c>
      <c r="O16" s="36">
        <f t="shared" si="23"/>
        <v>0</v>
      </c>
      <c r="P16" s="37">
        <f t="shared" si="11"/>
        <v>7.1199999999999974</v>
      </c>
      <c r="Q16" s="36">
        <f t="shared" si="12"/>
        <v>0</v>
      </c>
      <c r="R16" s="25">
        <f t="shared" si="13"/>
        <v>2847.9999999999991</v>
      </c>
      <c r="S16" s="25">
        <f t="shared" si="17"/>
        <v>0</v>
      </c>
      <c r="T16" s="25">
        <f t="shared" si="14"/>
        <v>16348</v>
      </c>
      <c r="U16" s="25">
        <f t="shared" si="15"/>
        <v>16348</v>
      </c>
      <c r="V16" s="25">
        <f t="shared" si="16"/>
        <v>0</v>
      </c>
    </row>
    <row r="17" spans="1:22" ht="15.95" customHeight="1">
      <c r="A17" s="20" t="s">
        <v>26</v>
      </c>
      <c r="B17" s="17">
        <v>4</v>
      </c>
      <c r="C17" s="18">
        <v>0</v>
      </c>
      <c r="D17" s="18">
        <v>0</v>
      </c>
      <c r="E17" s="18"/>
      <c r="F17" s="18">
        <v>4</v>
      </c>
      <c r="G17" s="18">
        <v>4</v>
      </c>
      <c r="H17" s="18"/>
      <c r="I17" s="25">
        <f t="shared" si="8"/>
        <v>2000</v>
      </c>
      <c r="J17" s="25">
        <f t="shared" si="9"/>
        <v>2000</v>
      </c>
      <c r="K17" s="25">
        <f t="shared" si="10"/>
        <v>0</v>
      </c>
      <c r="L17" s="40">
        <v>177</v>
      </c>
      <c r="M17" s="25"/>
      <c r="N17" s="35">
        <v>57.88</v>
      </c>
      <c r="O17" s="36">
        <f t="shared" si="23"/>
        <v>0</v>
      </c>
      <c r="P17" s="37">
        <f t="shared" si="11"/>
        <v>53.88</v>
      </c>
      <c r="Q17" s="36">
        <f t="shared" si="12"/>
        <v>0</v>
      </c>
      <c r="R17" s="25">
        <f t="shared" si="13"/>
        <v>21552</v>
      </c>
      <c r="S17" s="25">
        <f t="shared" si="17"/>
        <v>0</v>
      </c>
      <c r="T17" s="25">
        <f t="shared" si="14"/>
        <v>23552</v>
      </c>
      <c r="U17" s="25">
        <f t="shared" si="15"/>
        <v>23552</v>
      </c>
      <c r="V17" s="25">
        <f t="shared" si="16"/>
        <v>0</v>
      </c>
    </row>
    <row r="18" spans="1:22" ht="15.95" customHeight="1">
      <c r="A18" s="20" t="s">
        <v>27</v>
      </c>
      <c r="B18" s="17">
        <v>3</v>
      </c>
      <c r="C18" s="18">
        <v>0</v>
      </c>
      <c r="D18" s="18">
        <v>0</v>
      </c>
      <c r="E18" s="18"/>
      <c r="F18" s="18">
        <v>3</v>
      </c>
      <c r="G18" s="18">
        <v>3</v>
      </c>
      <c r="H18" s="18"/>
      <c r="I18" s="25">
        <f t="shared" si="8"/>
        <v>1500</v>
      </c>
      <c r="J18" s="25">
        <f t="shared" si="9"/>
        <v>1500</v>
      </c>
      <c r="K18" s="25">
        <f t="shared" si="10"/>
        <v>0</v>
      </c>
      <c r="L18" s="40">
        <v>66</v>
      </c>
      <c r="M18" s="25"/>
      <c r="N18" s="35">
        <v>9.0399999999999991</v>
      </c>
      <c r="O18" s="36">
        <f t="shared" si="23"/>
        <v>0</v>
      </c>
      <c r="P18" s="37">
        <f t="shared" si="11"/>
        <v>6.0399999999999991</v>
      </c>
      <c r="Q18" s="36">
        <f t="shared" si="12"/>
        <v>0</v>
      </c>
      <c r="R18" s="25">
        <f t="shared" si="13"/>
        <v>2415.9999999999995</v>
      </c>
      <c r="S18" s="25">
        <f t="shared" si="17"/>
        <v>0</v>
      </c>
      <c r="T18" s="25">
        <f t="shared" si="14"/>
        <v>3915.9999999999995</v>
      </c>
      <c r="U18" s="25">
        <f t="shared" si="15"/>
        <v>3915.9999999999995</v>
      </c>
      <c r="V18" s="25">
        <f t="shared" si="16"/>
        <v>0</v>
      </c>
    </row>
    <row r="19" spans="1:22" ht="15.95" customHeight="1">
      <c r="A19" s="20" t="s">
        <v>28</v>
      </c>
      <c r="B19" s="17">
        <v>6</v>
      </c>
      <c r="C19" s="18">
        <v>0</v>
      </c>
      <c r="D19" s="18">
        <v>0</v>
      </c>
      <c r="E19" s="18"/>
      <c r="F19" s="18">
        <v>6</v>
      </c>
      <c r="G19" s="18">
        <v>6</v>
      </c>
      <c r="H19" s="18"/>
      <c r="I19" s="25">
        <f t="shared" si="8"/>
        <v>3000</v>
      </c>
      <c r="J19" s="25">
        <f t="shared" si="9"/>
        <v>3000</v>
      </c>
      <c r="K19" s="25">
        <f t="shared" si="10"/>
        <v>0</v>
      </c>
      <c r="L19" s="40">
        <v>257</v>
      </c>
      <c r="M19" s="25"/>
      <c r="N19" s="35">
        <v>93.08</v>
      </c>
      <c r="O19" s="36">
        <f t="shared" si="23"/>
        <v>0</v>
      </c>
      <c r="P19" s="37">
        <f t="shared" si="11"/>
        <v>87.08</v>
      </c>
      <c r="Q19" s="36">
        <f t="shared" si="12"/>
        <v>0</v>
      </c>
      <c r="R19" s="25">
        <f t="shared" si="13"/>
        <v>34832</v>
      </c>
      <c r="S19" s="25">
        <f t="shared" si="17"/>
        <v>0</v>
      </c>
      <c r="T19" s="25">
        <f t="shared" si="14"/>
        <v>37832</v>
      </c>
      <c r="U19" s="25">
        <f t="shared" si="15"/>
        <v>37832</v>
      </c>
      <c r="V19" s="25">
        <f t="shared" si="16"/>
        <v>0</v>
      </c>
    </row>
    <row r="20" spans="1:22" ht="15.95" customHeight="1">
      <c r="A20" s="26" t="s">
        <v>29</v>
      </c>
      <c r="B20" s="27">
        <f>C20+D20</f>
        <v>0</v>
      </c>
      <c r="C20" s="18"/>
      <c r="D20" s="18"/>
      <c r="E20" s="18"/>
      <c r="F20" s="18"/>
      <c r="G20" s="18"/>
      <c r="H20" s="18"/>
      <c r="I20" s="25">
        <f t="shared" si="8"/>
        <v>0</v>
      </c>
      <c r="J20" s="25"/>
      <c r="K20" s="25"/>
      <c r="L20" s="40">
        <v>24</v>
      </c>
      <c r="M20" s="25"/>
      <c r="N20" s="35">
        <v>5</v>
      </c>
      <c r="O20" s="36">
        <f t="shared" si="23"/>
        <v>0</v>
      </c>
      <c r="P20" s="37">
        <f t="shared" si="11"/>
        <v>5</v>
      </c>
      <c r="Q20" s="36">
        <f t="shared" si="12"/>
        <v>0</v>
      </c>
      <c r="R20" s="25">
        <f t="shared" si="13"/>
        <v>2000</v>
      </c>
      <c r="S20" s="25">
        <f t="shared" si="17"/>
        <v>0</v>
      </c>
      <c r="T20" s="25">
        <f t="shared" si="14"/>
        <v>2000</v>
      </c>
      <c r="U20" s="25">
        <f t="shared" si="15"/>
        <v>2000</v>
      </c>
      <c r="V20" s="25">
        <f t="shared" si="16"/>
        <v>0</v>
      </c>
    </row>
    <row r="21" spans="1:22" ht="15.95" customHeight="1">
      <c r="A21" s="20" t="s">
        <v>30</v>
      </c>
      <c r="B21" s="17">
        <v>7</v>
      </c>
      <c r="C21" s="18">
        <v>0</v>
      </c>
      <c r="D21" s="18">
        <v>0</v>
      </c>
      <c r="E21" s="18"/>
      <c r="F21" s="18">
        <v>7</v>
      </c>
      <c r="G21" s="18">
        <v>7</v>
      </c>
      <c r="H21" s="18"/>
      <c r="I21" s="25">
        <f t="shared" si="8"/>
        <v>3500</v>
      </c>
      <c r="J21" s="25">
        <f t="shared" si="9"/>
        <v>3500</v>
      </c>
      <c r="K21" s="25">
        <f t="shared" si="10"/>
        <v>0</v>
      </c>
      <c r="L21" s="40">
        <v>149</v>
      </c>
      <c r="M21" s="25"/>
      <c r="N21" s="35">
        <v>45.56</v>
      </c>
      <c r="O21" s="36">
        <f t="shared" si="23"/>
        <v>0</v>
      </c>
      <c r="P21" s="37">
        <f t="shared" si="11"/>
        <v>38.56</v>
      </c>
      <c r="Q21" s="36">
        <f t="shared" si="12"/>
        <v>0</v>
      </c>
      <c r="R21" s="25">
        <f t="shared" si="13"/>
        <v>15424</v>
      </c>
      <c r="S21" s="25">
        <f t="shared" si="17"/>
        <v>0</v>
      </c>
      <c r="T21" s="25">
        <f t="shared" si="14"/>
        <v>18924</v>
      </c>
      <c r="U21" s="25">
        <f t="shared" si="15"/>
        <v>18924</v>
      </c>
      <c r="V21" s="25">
        <f t="shared" si="16"/>
        <v>0</v>
      </c>
    </row>
    <row r="22" spans="1:22" ht="15.95" customHeight="1">
      <c r="A22" s="20" t="s">
        <v>31</v>
      </c>
      <c r="B22" s="17">
        <v>18</v>
      </c>
      <c r="C22" s="18">
        <v>0</v>
      </c>
      <c r="D22" s="18">
        <v>0</v>
      </c>
      <c r="E22" s="18"/>
      <c r="F22" s="18">
        <v>18</v>
      </c>
      <c r="G22" s="18">
        <v>18</v>
      </c>
      <c r="H22" s="18"/>
      <c r="I22" s="25">
        <f t="shared" si="8"/>
        <v>9000</v>
      </c>
      <c r="J22" s="25">
        <f t="shared" si="9"/>
        <v>9000</v>
      </c>
      <c r="K22" s="25">
        <f t="shared" si="10"/>
        <v>0</v>
      </c>
      <c r="L22" s="40">
        <v>207</v>
      </c>
      <c r="M22" s="25"/>
      <c r="N22" s="35">
        <v>71.08</v>
      </c>
      <c r="O22" s="36">
        <f t="shared" si="23"/>
        <v>0</v>
      </c>
      <c r="P22" s="37">
        <f t="shared" si="11"/>
        <v>53.08</v>
      </c>
      <c r="Q22" s="36">
        <f t="shared" si="12"/>
        <v>0</v>
      </c>
      <c r="R22" s="25">
        <f t="shared" si="13"/>
        <v>21232</v>
      </c>
      <c r="S22" s="25">
        <f t="shared" si="17"/>
        <v>0</v>
      </c>
      <c r="T22" s="25">
        <f t="shared" si="14"/>
        <v>30232</v>
      </c>
      <c r="U22" s="25">
        <f t="shared" si="15"/>
        <v>30232</v>
      </c>
      <c r="V22" s="25">
        <f t="shared" si="16"/>
        <v>0</v>
      </c>
    </row>
    <row r="23" spans="1:22" ht="15.95" customHeight="1">
      <c r="A23" s="20" t="s">
        <v>32</v>
      </c>
      <c r="B23" s="17">
        <v>21</v>
      </c>
      <c r="C23" s="18">
        <v>0</v>
      </c>
      <c r="D23" s="18">
        <v>0</v>
      </c>
      <c r="E23" s="18"/>
      <c r="F23" s="18">
        <v>21</v>
      </c>
      <c r="G23" s="18">
        <v>21</v>
      </c>
      <c r="H23" s="18"/>
      <c r="I23" s="25">
        <f t="shared" si="8"/>
        <v>10500</v>
      </c>
      <c r="J23" s="25">
        <f t="shared" si="9"/>
        <v>10500</v>
      </c>
      <c r="K23" s="25">
        <f t="shared" si="10"/>
        <v>0</v>
      </c>
      <c r="L23" s="40">
        <v>112</v>
      </c>
      <c r="M23" s="25"/>
      <c r="N23" s="35">
        <v>29.28</v>
      </c>
      <c r="O23" s="36">
        <f t="shared" si="23"/>
        <v>0</v>
      </c>
      <c r="P23" s="37">
        <f t="shared" si="11"/>
        <v>8.2800000000000011</v>
      </c>
      <c r="Q23" s="36">
        <f t="shared" si="12"/>
        <v>0</v>
      </c>
      <c r="R23" s="25">
        <f t="shared" si="13"/>
        <v>3312.0000000000005</v>
      </c>
      <c r="S23" s="25">
        <f t="shared" si="17"/>
        <v>0</v>
      </c>
      <c r="T23" s="25">
        <f t="shared" si="14"/>
        <v>13812</v>
      </c>
      <c r="U23" s="25">
        <f t="shared" si="15"/>
        <v>13812</v>
      </c>
      <c r="V23" s="25">
        <f t="shared" si="16"/>
        <v>0</v>
      </c>
    </row>
    <row r="24" spans="1:22" ht="15.95" customHeight="1">
      <c r="A24" s="20" t="s">
        <v>33</v>
      </c>
      <c r="B24" s="17">
        <v>6</v>
      </c>
      <c r="C24" s="18">
        <v>0</v>
      </c>
      <c r="D24" s="18">
        <v>0</v>
      </c>
      <c r="E24" s="18"/>
      <c r="F24" s="18">
        <v>6</v>
      </c>
      <c r="G24" s="18">
        <v>6</v>
      </c>
      <c r="H24" s="18"/>
      <c r="I24" s="25">
        <f t="shared" si="8"/>
        <v>3000</v>
      </c>
      <c r="J24" s="25">
        <f t="shared" si="9"/>
        <v>3000</v>
      </c>
      <c r="K24" s="25">
        <f t="shared" si="10"/>
        <v>0</v>
      </c>
      <c r="L24" s="40">
        <v>98</v>
      </c>
      <c r="M24" s="25"/>
      <c r="N24" s="35">
        <v>23.12</v>
      </c>
      <c r="O24" s="36">
        <f t="shared" si="23"/>
        <v>0</v>
      </c>
      <c r="P24" s="37">
        <f t="shared" si="11"/>
        <v>17.12</v>
      </c>
      <c r="Q24" s="36">
        <f t="shared" si="12"/>
        <v>0</v>
      </c>
      <c r="R24" s="25">
        <f t="shared" si="13"/>
        <v>6848</v>
      </c>
      <c r="S24" s="25">
        <f t="shared" si="17"/>
        <v>0</v>
      </c>
      <c r="T24" s="25">
        <f t="shared" si="14"/>
        <v>9848</v>
      </c>
      <c r="U24" s="25">
        <f t="shared" si="15"/>
        <v>9848</v>
      </c>
      <c r="V24" s="25">
        <f t="shared" si="16"/>
        <v>0</v>
      </c>
    </row>
    <row r="25" spans="1:22" ht="15.95" customHeight="1">
      <c r="A25" s="20" t="s">
        <v>34</v>
      </c>
      <c r="B25" s="17">
        <v>9</v>
      </c>
      <c r="C25" s="18">
        <v>0</v>
      </c>
      <c r="D25" s="18">
        <v>0</v>
      </c>
      <c r="E25" s="18"/>
      <c r="F25" s="18">
        <v>9</v>
      </c>
      <c r="G25" s="18">
        <v>9</v>
      </c>
      <c r="H25" s="18"/>
      <c r="I25" s="25">
        <f t="shared" si="8"/>
        <v>4500</v>
      </c>
      <c r="J25" s="25">
        <f t="shared" si="9"/>
        <v>4500</v>
      </c>
      <c r="K25" s="25">
        <f t="shared" si="10"/>
        <v>0</v>
      </c>
      <c r="L25" s="40">
        <v>53</v>
      </c>
      <c r="M25" s="25"/>
      <c r="N25" s="35">
        <v>3.32</v>
      </c>
      <c r="O25" s="36">
        <f t="shared" si="23"/>
        <v>0</v>
      </c>
      <c r="P25" s="37">
        <f t="shared" si="11"/>
        <v>-5.68</v>
      </c>
      <c r="Q25" s="36">
        <f t="shared" si="12"/>
        <v>0</v>
      </c>
      <c r="R25" s="25">
        <f t="shared" si="13"/>
        <v>-2272</v>
      </c>
      <c r="S25" s="25">
        <f t="shared" si="17"/>
        <v>0</v>
      </c>
      <c r="T25" s="25">
        <f t="shared" si="14"/>
        <v>2228</v>
      </c>
      <c r="U25" s="25">
        <f t="shared" si="15"/>
        <v>2228</v>
      </c>
      <c r="V25" s="25">
        <f t="shared" si="16"/>
        <v>0</v>
      </c>
    </row>
    <row r="26" spans="1:22" ht="15.95" customHeight="1">
      <c r="A26" s="20" t="s">
        <v>35</v>
      </c>
      <c r="B26" s="17">
        <v>10</v>
      </c>
      <c r="C26" s="18">
        <v>0</v>
      </c>
      <c r="D26" s="18">
        <v>0</v>
      </c>
      <c r="E26" s="18"/>
      <c r="F26" s="18">
        <v>10</v>
      </c>
      <c r="G26" s="18">
        <v>10</v>
      </c>
      <c r="H26" s="18"/>
      <c r="I26" s="25">
        <f t="shared" si="8"/>
        <v>5000</v>
      </c>
      <c r="J26" s="25">
        <f t="shared" si="9"/>
        <v>5000</v>
      </c>
      <c r="K26" s="25">
        <f t="shared" si="10"/>
        <v>0</v>
      </c>
      <c r="L26" s="40">
        <v>109</v>
      </c>
      <c r="M26" s="25"/>
      <c r="N26" s="35">
        <v>27.96</v>
      </c>
      <c r="O26" s="36">
        <f t="shared" si="23"/>
        <v>0</v>
      </c>
      <c r="P26" s="37">
        <f t="shared" si="11"/>
        <v>17.96</v>
      </c>
      <c r="Q26" s="36">
        <f t="shared" si="12"/>
        <v>0</v>
      </c>
      <c r="R26" s="25">
        <f t="shared" si="13"/>
        <v>7184</v>
      </c>
      <c r="S26" s="25">
        <f t="shared" si="17"/>
        <v>0</v>
      </c>
      <c r="T26" s="25">
        <f t="shared" si="14"/>
        <v>12184</v>
      </c>
      <c r="U26" s="25">
        <f t="shared" si="15"/>
        <v>12184</v>
      </c>
      <c r="V26" s="25">
        <f t="shared" si="16"/>
        <v>0</v>
      </c>
    </row>
    <row r="27" spans="1:22" ht="15.95" customHeight="1">
      <c r="A27" s="20" t="s">
        <v>36</v>
      </c>
      <c r="B27" s="17">
        <v>10</v>
      </c>
      <c r="C27" s="18">
        <v>0</v>
      </c>
      <c r="D27" s="18">
        <v>0</v>
      </c>
      <c r="E27" s="18"/>
      <c r="F27" s="18">
        <v>10</v>
      </c>
      <c r="G27" s="18">
        <v>10</v>
      </c>
      <c r="H27" s="18"/>
      <c r="I27" s="25">
        <f t="shared" si="8"/>
        <v>5000</v>
      </c>
      <c r="J27" s="25">
        <f t="shared" si="9"/>
        <v>5000</v>
      </c>
      <c r="K27" s="25">
        <f t="shared" si="10"/>
        <v>0</v>
      </c>
      <c r="L27" s="40">
        <v>150</v>
      </c>
      <c r="M27" s="25"/>
      <c r="N27" s="35">
        <v>46</v>
      </c>
      <c r="O27" s="36">
        <f t="shared" si="23"/>
        <v>0</v>
      </c>
      <c r="P27" s="37">
        <f t="shared" si="11"/>
        <v>36</v>
      </c>
      <c r="Q27" s="36">
        <f t="shared" si="12"/>
        <v>0</v>
      </c>
      <c r="R27" s="25">
        <f t="shared" si="13"/>
        <v>14400</v>
      </c>
      <c r="S27" s="25">
        <f t="shared" si="17"/>
        <v>0</v>
      </c>
      <c r="T27" s="25">
        <f t="shared" si="14"/>
        <v>19400</v>
      </c>
      <c r="U27" s="25">
        <f t="shared" si="15"/>
        <v>19400</v>
      </c>
      <c r="V27" s="25">
        <f t="shared" si="16"/>
        <v>0</v>
      </c>
    </row>
    <row r="28" spans="1:22" ht="15.95" customHeight="1">
      <c r="A28" s="20" t="s">
        <v>37</v>
      </c>
      <c r="B28" s="17">
        <v>7</v>
      </c>
      <c r="C28" s="18">
        <v>0</v>
      </c>
      <c r="D28" s="18">
        <v>0</v>
      </c>
      <c r="E28" s="18"/>
      <c r="F28" s="18">
        <v>7</v>
      </c>
      <c r="G28" s="18">
        <v>7</v>
      </c>
      <c r="H28" s="18"/>
      <c r="I28" s="25">
        <f t="shared" si="8"/>
        <v>3500</v>
      </c>
      <c r="J28" s="25">
        <f t="shared" si="9"/>
        <v>3500</v>
      </c>
      <c r="K28" s="25">
        <f t="shared" si="10"/>
        <v>0</v>
      </c>
      <c r="L28" s="40">
        <v>117</v>
      </c>
      <c r="M28" s="25"/>
      <c r="N28" s="35">
        <v>31.48</v>
      </c>
      <c r="O28" s="36">
        <f t="shared" si="23"/>
        <v>0</v>
      </c>
      <c r="P28" s="37">
        <f t="shared" si="11"/>
        <v>24.48</v>
      </c>
      <c r="Q28" s="36">
        <f t="shared" si="12"/>
        <v>0</v>
      </c>
      <c r="R28" s="25">
        <f t="shared" si="13"/>
        <v>9792</v>
      </c>
      <c r="S28" s="25">
        <f t="shared" si="17"/>
        <v>0</v>
      </c>
      <c r="T28" s="25">
        <f t="shared" si="14"/>
        <v>13292</v>
      </c>
      <c r="U28" s="25">
        <f t="shared" si="15"/>
        <v>13292</v>
      </c>
      <c r="V28" s="25">
        <f t="shared" si="16"/>
        <v>0</v>
      </c>
    </row>
    <row r="29" spans="1:22" ht="15.95" customHeight="1">
      <c r="A29" s="20" t="s">
        <v>38</v>
      </c>
      <c r="B29" s="17">
        <v>8</v>
      </c>
      <c r="C29" s="18">
        <v>0</v>
      </c>
      <c r="D29" s="18">
        <v>0</v>
      </c>
      <c r="E29" s="18"/>
      <c r="F29" s="18">
        <v>8</v>
      </c>
      <c r="G29" s="18">
        <v>8</v>
      </c>
      <c r="H29" s="18"/>
      <c r="I29" s="25">
        <f t="shared" si="8"/>
        <v>4000</v>
      </c>
      <c r="J29" s="25">
        <f t="shared" si="9"/>
        <v>4000</v>
      </c>
      <c r="K29" s="25">
        <f t="shared" si="10"/>
        <v>0</v>
      </c>
      <c r="L29" s="40">
        <v>57</v>
      </c>
      <c r="M29" s="25"/>
      <c r="N29" s="35">
        <v>5.08</v>
      </c>
      <c r="O29" s="36">
        <f t="shared" si="23"/>
        <v>0</v>
      </c>
      <c r="P29" s="37">
        <f t="shared" si="11"/>
        <v>-2.92</v>
      </c>
      <c r="Q29" s="36">
        <f t="shared" si="12"/>
        <v>0</v>
      </c>
      <c r="R29" s="25">
        <f t="shared" si="13"/>
        <v>-1168</v>
      </c>
      <c r="S29" s="25">
        <f t="shared" si="17"/>
        <v>0</v>
      </c>
      <c r="T29" s="25">
        <f t="shared" si="14"/>
        <v>2832</v>
      </c>
      <c r="U29" s="25">
        <f t="shared" si="15"/>
        <v>2832</v>
      </c>
      <c r="V29" s="25">
        <f t="shared" si="16"/>
        <v>0</v>
      </c>
    </row>
    <row r="30" spans="1:22" ht="15.95" customHeight="1">
      <c r="A30" s="20" t="s">
        <v>39</v>
      </c>
      <c r="B30" s="17">
        <v>10</v>
      </c>
      <c r="C30" s="18">
        <v>0</v>
      </c>
      <c r="D30" s="18">
        <v>0</v>
      </c>
      <c r="E30" s="18"/>
      <c r="F30" s="18">
        <v>10</v>
      </c>
      <c r="G30" s="18">
        <v>10</v>
      </c>
      <c r="H30" s="18"/>
      <c r="I30" s="25">
        <f t="shared" si="8"/>
        <v>5000</v>
      </c>
      <c r="J30" s="25">
        <f t="shared" si="9"/>
        <v>5000</v>
      </c>
      <c r="K30" s="25">
        <f t="shared" si="10"/>
        <v>0</v>
      </c>
      <c r="L30" s="40">
        <v>88</v>
      </c>
      <c r="M30" s="25"/>
      <c r="N30" s="35">
        <v>18.72</v>
      </c>
      <c r="O30" s="36">
        <f t="shared" si="23"/>
        <v>0</v>
      </c>
      <c r="P30" s="37">
        <f t="shared" si="11"/>
        <v>8.7199999999999989</v>
      </c>
      <c r="Q30" s="36">
        <f t="shared" si="12"/>
        <v>0</v>
      </c>
      <c r="R30" s="25">
        <f t="shared" si="13"/>
        <v>3487.9999999999995</v>
      </c>
      <c r="S30" s="25">
        <f t="shared" si="17"/>
        <v>0</v>
      </c>
      <c r="T30" s="25">
        <f t="shared" si="14"/>
        <v>8488</v>
      </c>
      <c r="U30" s="25">
        <f t="shared" si="15"/>
        <v>8488</v>
      </c>
      <c r="V30" s="25">
        <f t="shared" si="16"/>
        <v>0</v>
      </c>
    </row>
    <row r="31" spans="1:22" ht="15.95" customHeight="1">
      <c r="A31" s="20" t="s">
        <v>40</v>
      </c>
      <c r="B31" s="17">
        <v>7</v>
      </c>
      <c r="C31" s="18">
        <v>0</v>
      </c>
      <c r="D31" s="18">
        <v>0</v>
      </c>
      <c r="E31" s="18"/>
      <c r="F31" s="18">
        <v>7</v>
      </c>
      <c r="G31" s="18">
        <v>7</v>
      </c>
      <c r="H31" s="18"/>
      <c r="I31" s="25">
        <f t="shared" si="8"/>
        <v>3500</v>
      </c>
      <c r="J31" s="25">
        <f t="shared" si="9"/>
        <v>3500</v>
      </c>
      <c r="K31" s="25">
        <f t="shared" si="10"/>
        <v>0</v>
      </c>
      <c r="L31" s="40">
        <v>138</v>
      </c>
      <c r="M31" s="25"/>
      <c r="N31" s="35">
        <v>40.72</v>
      </c>
      <c r="O31" s="36">
        <f t="shared" si="23"/>
        <v>0</v>
      </c>
      <c r="P31" s="37">
        <f t="shared" si="11"/>
        <v>33.72</v>
      </c>
      <c r="Q31" s="36">
        <f t="shared" si="12"/>
        <v>0</v>
      </c>
      <c r="R31" s="25">
        <f t="shared" si="13"/>
        <v>13488</v>
      </c>
      <c r="S31" s="25">
        <f t="shared" si="17"/>
        <v>0</v>
      </c>
      <c r="T31" s="25">
        <f t="shared" si="14"/>
        <v>16988</v>
      </c>
      <c r="U31" s="25">
        <f t="shared" si="15"/>
        <v>16988</v>
      </c>
      <c r="V31" s="25">
        <f t="shared" si="16"/>
        <v>0</v>
      </c>
    </row>
    <row r="32" spans="1:22" ht="15.95" customHeight="1">
      <c r="A32" s="20" t="s">
        <v>41</v>
      </c>
      <c r="B32" s="17">
        <v>10</v>
      </c>
      <c r="C32" s="18">
        <v>0</v>
      </c>
      <c r="D32" s="18">
        <v>0</v>
      </c>
      <c r="E32" s="18"/>
      <c r="F32" s="18">
        <v>10</v>
      </c>
      <c r="G32" s="18">
        <v>10</v>
      </c>
      <c r="H32" s="18"/>
      <c r="I32" s="25">
        <f t="shared" si="8"/>
        <v>5000</v>
      </c>
      <c r="J32" s="25">
        <f t="shared" si="9"/>
        <v>5000</v>
      </c>
      <c r="K32" s="25">
        <f t="shared" si="10"/>
        <v>0</v>
      </c>
      <c r="L32" s="40">
        <v>209</v>
      </c>
      <c r="M32" s="25"/>
      <c r="N32" s="35">
        <v>71.959999999999994</v>
      </c>
      <c r="O32" s="36">
        <f t="shared" si="23"/>
        <v>0</v>
      </c>
      <c r="P32" s="37">
        <f t="shared" si="11"/>
        <v>61.959999999999994</v>
      </c>
      <c r="Q32" s="36">
        <f t="shared" si="12"/>
        <v>0</v>
      </c>
      <c r="R32" s="25">
        <f t="shared" si="13"/>
        <v>24783.999999999996</v>
      </c>
      <c r="S32" s="25">
        <f t="shared" si="17"/>
        <v>0</v>
      </c>
      <c r="T32" s="25">
        <f t="shared" si="14"/>
        <v>29783.999999999996</v>
      </c>
      <c r="U32" s="25">
        <f t="shared" si="15"/>
        <v>29783.999999999996</v>
      </c>
      <c r="V32" s="25">
        <f t="shared" si="16"/>
        <v>0</v>
      </c>
    </row>
    <row r="33" spans="1:22" ht="15.95" customHeight="1">
      <c r="A33" s="28" t="s">
        <v>42</v>
      </c>
      <c r="B33" s="22">
        <f>SUM(B34:B45)</f>
        <v>162</v>
      </c>
      <c r="C33" s="22">
        <f t="shared" ref="C33:O33" si="24">SUM(C34:C45)</f>
        <v>78</v>
      </c>
      <c r="D33" s="22">
        <f t="shared" si="24"/>
        <v>33</v>
      </c>
      <c r="E33" s="22">
        <f t="shared" si="24"/>
        <v>45</v>
      </c>
      <c r="F33" s="22">
        <f t="shared" si="24"/>
        <v>84</v>
      </c>
      <c r="G33" s="29">
        <f t="shared" si="24"/>
        <v>78</v>
      </c>
      <c r="H33" s="29">
        <f t="shared" si="24"/>
        <v>6</v>
      </c>
      <c r="I33" s="25">
        <f t="shared" si="8"/>
        <v>132000</v>
      </c>
      <c r="J33" s="29">
        <f t="shared" si="24"/>
        <v>72000</v>
      </c>
      <c r="K33" s="29">
        <f t="shared" si="24"/>
        <v>60000</v>
      </c>
      <c r="L33" s="29">
        <f t="shared" si="24"/>
        <v>1133</v>
      </c>
      <c r="M33" s="29">
        <f t="shared" si="24"/>
        <v>463</v>
      </c>
      <c r="N33" s="41">
        <f t="shared" si="24"/>
        <v>529.92000000000007</v>
      </c>
      <c r="O33" s="29">
        <f t="shared" si="24"/>
        <v>185.20000000000002</v>
      </c>
      <c r="P33" s="37">
        <f t="shared" si="11"/>
        <v>418.92000000000007</v>
      </c>
      <c r="Q33" s="36">
        <f t="shared" si="12"/>
        <v>134.20000000000002</v>
      </c>
      <c r="R33" s="25">
        <f t="shared" si="13"/>
        <v>167568.00000000003</v>
      </c>
      <c r="S33" s="25">
        <f t="shared" si="17"/>
        <v>67100.000000000015</v>
      </c>
      <c r="T33" s="25">
        <f t="shared" si="14"/>
        <v>366668.00000000006</v>
      </c>
      <c r="U33" s="25">
        <f t="shared" si="15"/>
        <v>239568.00000000003</v>
      </c>
      <c r="V33" s="25">
        <f t="shared" si="16"/>
        <v>127100.00000000001</v>
      </c>
    </row>
    <row r="34" spans="1:22" ht="15.95" customHeight="1">
      <c r="A34" s="16" t="s">
        <v>43</v>
      </c>
      <c r="B34" s="17">
        <v>51</v>
      </c>
      <c r="C34" s="30">
        <v>45</v>
      </c>
      <c r="D34" s="30"/>
      <c r="E34" s="30">
        <v>45</v>
      </c>
      <c r="F34" s="30">
        <v>6</v>
      </c>
      <c r="G34" s="30"/>
      <c r="H34" s="30">
        <v>6</v>
      </c>
      <c r="I34" s="25">
        <f t="shared" si="8"/>
        <v>60000</v>
      </c>
      <c r="J34" s="25">
        <f t="shared" si="9"/>
        <v>0</v>
      </c>
      <c r="K34" s="25">
        <f t="shared" si="10"/>
        <v>60000</v>
      </c>
      <c r="L34" s="25"/>
      <c r="M34" s="40">
        <v>463</v>
      </c>
      <c r="N34" s="35">
        <f t="shared" ref="N34:N45" si="25">L34*0.44</f>
        <v>0</v>
      </c>
      <c r="O34" s="36">
        <f>M34*0.4</f>
        <v>185.20000000000002</v>
      </c>
      <c r="P34" s="37">
        <f t="shared" si="11"/>
        <v>0</v>
      </c>
      <c r="Q34" s="36">
        <f t="shared" si="12"/>
        <v>134.20000000000002</v>
      </c>
      <c r="R34" s="25">
        <f t="shared" si="13"/>
        <v>0</v>
      </c>
      <c r="S34" s="25">
        <f t="shared" si="17"/>
        <v>67100.000000000015</v>
      </c>
      <c r="T34" s="25">
        <f t="shared" si="14"/>
        <v>127100.00000000001</v>
      </c>
      <c r="U34" s="25">
        <f t="shared" si="15"/>
        <v>0</v>
      </c>
      <c r="V34" s="25">
        <f t="shared" si="16"/>
        <v>127100.00000000001</v>
      </c>
    </row>
    <row r="35" spans="1:22" ht="15.95" customHeight="1">
      <c r="A35" s="20" t="s">
        <v>44</v>
      </c>
      <c r="B35" s="17">
        <v>10</v>
      </c>
      <c r="C35" s="30">
        <v>0</v>
      </c>
      <c r="D35" s="30">
        <v>0</v>
      </c>
      <c r="E35" s="30"/>
      <c r="F35" s="30">
        <v>10</v>
      </c>
      <c r="G35" s="30">
        <v>10</v>
      </c>
      <c r="H35" s="30"/>
      <c r="I35" s="25">
        <f t="shared" si="8"/>
        <v>5000</v>
      </c>
      <c r="J35" s="25">
        <f t="shared" si="9"/>
        <v>5000</v>
      </c>
      <c r="K35" s="25">
        <f t="shared" si="10"/>
        <v>0</v>
      </c>
      <c r="L35" s="40">
        <v>255</v>
      </c>
      <c r="M35" s="25"/>
      <c r="N35" s="35">
        <f t="shared" si="25"/>
        <v>112.2</v>
      </c>
      <c r="O35" s="36">
        <f t="shared" ref="O35:O45" si="26">M35*0.62</f>
        <v>0</v>
      </c>
      <c r="P35" s="37">
        <f t="shared" si="11"/>
        <v>102.2</v>
      </c>
      <c r="Q35" s="36">
        <f t="shared" si="12"/>
        <v>0</v>
      </c>
      <c r="R35" s="25">
        <f t="shared" si="13"/>
        <v>40880</v>
      </c>
      <c r="S35" s="25">
        <f t="shared" si="17"/>
        <v>0</v>
      </c>
      <c r="T35" s="25">
        <f t="shared" si="14"/>
        <v>45880</v>
      </c>
      <c r="U35" s="25">
        <f t="shared" si="15"/>
        <v>45880</v>
      </c>
      <c r="V35" s="25">
        <f t="shared" si="16"/>
        <v>0</v>
      </c>
    </row>
    <row r="36" spans="1:22" ht="15.95" customHeight="1">
      <c r="A36" s="20" t="s">
        <v>45</v>
      </c>
      <c r="B36" s="17">
        <v>11</v>
      </c>
      <c r="C36" s="30">
        <v>0</v>
      </c>
      <c r="D36" s="30">
        <v>0</v>
      </c>
      <c r="E36" s="30"/>
      <c r="F36" s="30">
        <v>11</v>
      </c>
      <c r="G36" s="30">
        <v>11</v>
      </c>
      <c r="H36" s="30"/>
      <c r="I36" s="25">
        <f t="shared" si="8"/>
        <v>5500</v>
      </c>
      <c r="J36" s="25">
        <f t="shared" si="9"/>
        <v>5500</v>
      </c>
      <c r="K36" s="25">
        <f t="shared" si="10"/>
        <v>0</v>
      </c>
      <c r="L36" s="40">
        <v>96</v>
      </c>
      <c r="M36" s="25"/>
      <c r="N36" s="35">
        <f t="shared" si="25"/>
        <v>42.24</v>
      </c>
      <c r="O36" s="36">
        <f t="shared" si="26"/>
        <v>0</v>
      </c>
      <c r="P36" s="37">
        <f t="shared" si="11"/>
        <v>31.240000000000002</v>
      </c>
      <c r="Q36" s="36">
        <f t="shared" si="12"/>
        <v>0</v>
      </c>
      <c r="R36" s="25">
        <f t="shared" si="13"/>
        <v>12496</v>
      </c>
      <c r="S36" s="25">
        <f t="shared" si="17"/>
        <v>0</v>
      </c>
      <c r="T36" s="25">
        <f t="shared" si="14"/>
        <v>17996</v>
      </c>
      <c r="U36" s="25">
        <f t="shared" si="15"/>
        <v>17996</v>
      </c>
      <c r="V36" s="25">
        <f t="shared" si="16"/>
        <v>0</v>
      </c>
    </row>
    <row r="37" spans="1:22" ht="15.95" customHeight="1">
      <c r="A37" s="20" t="s">
        <v>46</v>
      </c>
      <c r="B37" s="17">
        <v>6</v>
      </c>
      <c r="C37" s="30">
        <v>0</v>
      </c>
      <c r="D37" s="30">
        <v>0</v>
      </c>
      <c r="E37" s="30"/>
      <c r="F37" s="30">
        <v>6</v>
      </c>
      <c r="G37" s="30">
        <v>6</v>
      </c>
      <c r="H37" s="30"/>
      <c r="I37" s="25">
        <f t="shared" si="8"/>
        <v>3000</v>
      </c>
      <c r="J37" s="25">
        <f t="shared" si="9"/>
        <v>3000</v>
      </c>
      <c r="K37" s="25">
        <f t="shared" si="10"/>
        <v>0</v>
      </c>
      <c r="L37" s="40">
        <v>89</v>
      </c>
      <c r="M37" s="25"/>
      <c r="N37" s="35">
        <f t="shared" si="25"/>
        <v>39.160000000000004</v>
      </c>
      <c r="O37" s="36">
        <f t="shared" si="26"/>
        <v>0</v>
      </c>
      <c r="P37" s="37">
        <f t="shared" si="11"/>
        <v>33.160000000000004</v>
      </c>
      <c r="Q37" s="36">
        <f t="shared" si="12"/>
        <v>0</v>
      </c>
      <c r="R37" s="25">
        <f t="shared" si="13"/>
        <v>13264.000000000002</v>
      </c>
      <c r="S37" s="25">
        <f t="shared" si="17"/>
        <v>0</v>
      </c>
      <c r="T37" s="25">
        <f t="shared" si="14"/>
        <v>16264.000000000002</v>
      </c>
      <c r="U37" s="25">
        <f t="shared" si="15"/>
        <v>16264.000000000002</v>
      </c>
      <c r="V37" s="25">
        <f t="shared" si="16"/>
        <v>0</v>
      </c>
    </row>
    <row r="38" spans="1:22" ht="15.95" customHeight="1">
      <c r="A38" s="20" t="s">
        <v>47</v>
      </c>
      <c r="B38" s="17">
        <v>8</v>
      </c>
      <c r="C38" s="30">
        <v>0</v>
      </c>
      <c r="D38" s="30">
        <v>0</v>
      </c>
      <c r="E38" s="30"/>
      <c r="F38" s="30">
        <v>8</v>
      </c>
      <c r="G38" s="30">
        <v>8</v>
      </c>
      <c r="H38" s="30"/>
      <c r="I38" s="25">
        <f t="shared" si="8"/>
        <v>4000</v>
      </c>
      <c r="J38" s="25">
        <f t="shared" si="9"/>
        <v>4000</v>
      </c>
      <c r="K38" s="25">
        <f t="shared" si="10"/>
        <v>0</v>
      </c>
      <c r="L38" s="40">
        <v>124</v>
      </c>
      <c r="M38" s="25"/>
      <c r="N38" s="35">
        <f t="shared" si="25"/>
        <v>54.56</v>
      </c>
      <c r="O38" s="36">
        <f t="shared" si="26"/>
        <v>0</v>
      </c>
      <c r="P38" s="37">
        <f t="shared" si="11"/>
        <v>46.56</v>
      </c>
      <c r="Q38" s="36">
        <f t="shared" si="12"/>
        <v>0</v>
      </c>
      <c r="R38" s="25">
        <f t="shared" si="13"/>
        <v>18624</v>
      </c>
      <c r="S38" s="25">
        <f t="shared" si="17"/>
        <v>0</v>
      </c>
      <c r="T38" s="25">
        <f t="shared" si="14"/>
        <v>22624</v>
      </c>
      <c r="U38" s="25">
        <f t="shared" si="15"/>
        <v>22624</v>
      </c>
      <c r="V38" s="25">
        <f t="shared" si="16"/>
        <v>0</v>
      </c>
    </row>
    <row r="39" spans="1:22" ht="15.95" customHeight="1">
      <c r="A39" s="20" t="s">
        <v>48</v>
      </c>
      <c r="B39" s="17">
        <v>9</v>
      </c>
      <c r="C39" s="30">
        <v>2</v>
      </c>
      <c r="D39" s="30">
        <v>2</v>
      </c>
      <c r="E39" s="30"/>
      <c r="F39" s="30">
        <v>7</v>
      </c>
      <c r="G39" s="30">
        <v>7</v>
      </c>
      <c r="H39" s="30"/>
      <c r="I39" s="25">
        <f t="shared" si="8"/>
        <v>5500</v>
      </c>
      <c r="J39" s="25">
        <f t="shared" si="9"/>
        <v>5500</v>
      </c>
      <c r="K39" s="25">
        <f t="shared" si="10"/>
        <v>0</v>
      </c>
      <c r="L39" s="40">
        <v>85</v>
      </c>
      <c r="M39" s="25"/>
      <c r="N39" s="35">
        <f t="shared" si="25"/>
        <v>37.4</v>
      </c>
      <c r="O39" s="36">
        <f t="shared" si="26"/>
        <v>0</v>
      </c>
      <c r="P39" s="37">
        <f t="shared" si="11"/>
        <v>28.4</v>
      </c>
      <c r="Q39" s="36">
        <f t="shared" si="12"/>
        <v>0</v>
      </c>
      <c r="R39" s="25">
        <f t="shared" si="13"/>
        <v>11360</v>
      </c>
      <c r="S39" s="25">
        <f t="shared" si="17"/>
        <v>0</v>
      </c>
      <c r="T39" s="25">
        <f t="shared" si="14"/>
        <v>16860</v>
      </c>
      <c r="U39" s="25">
        <f t="shared" si="15"/>
        <v>16860</v>
      </c>
      <c r="V39" s="25">
        <f t="shared" si="16"/>
        <v>0</v>
      </c>
    </row>
    <row r="40" spans="1:22" ht="15.95" customHeight="1">
      <c r="A40" s="20" t="s">
        <v>49</v>
      </c>
      <c r="B40" s="17">
        <v>7</v>
      </c>
      <c r="C40" s="30">
        <v>0</v>
      </c>
      <c r="D40" s="30">
        <v>0</v>
      </c>
      <c r="E40" s="30"/>
      <c r="F40" s="30">
        <v>7</v>
      </c>
      <c r="G40" s="30">
        <v>7</v>
      </c>
      <c r="H40" s="30"/>
      <c r="I40" s="25">
        <f t="shared" si="8"/>
        <v>3500</v>
      </c>
      <c r="J40" s="25">
        <f t="shared" si="9"/>
        <v>3500</v>
      </c>
      <c r="K40" s="25">
        <f t="shared" si="10"/>
        <v>0</v>
      </c>
      <c r="L40" s="40">
        <v>91</v>
      </c>
      <c r="M40" s="25"/>
      <c r="N40" s="35">
        <f t="shared" si="25"/>
        <v>40.04</v>
      </c>
      <c r="O40" s="36">
        <f t="shared" si="26"/>
        <v>0</v>
      </c>
      <c r="P40" s="37">
        <f t="shared" si="11"/>
        <v>33.04</v>
      </c>
      <c r="Q40" s="36">
        <f t="shared" si="12"/>
        <v>0</v>
      </c>
      <c r="R40" s="25">
        <f t="shared" si="13"/>
        <v>13216</v>
      </c>
      <c r="S40" s="25">
        <f t="shared" si="17"/>
        <v>0</v>
      </c>
      <c r="T40" s="25">
        <f t="shared" si="14"/>
        <v>16716</v>
      </c>
      <c r="U40" s="25">
        <f t="shared" si="15"/>
        <v>16716</v>
      </c>
      <c r="V40" s="25">
        <f t="shared" si="16"/>
        <v>0</v>
      </c>
    </row>
    <row r="41" spans="1:22" ht="15.95" customHeight="1">
      <c r="A41" s="20" t="s">
        <v>50</v>
      </c>
      <c r="B41" s="17">
        <v>6</v>
      </c>
      <c r="C41" s="30">
        <v>0</v>
      </c>
      <c r="D41" s="30">
        <v>0</v>
      </c>
      <c r="E41" s="30"/>
      <c r="F41" s="30">
        <v>6</v>
      </c>
      <c r="G41" s="30">
        <v>6</v>
      </c>
      <c r="H41" s="30"/>
      <c r="I41" s="25">
        <f t="shared" si="8"/>
        <v>3000</v>
      </c>
      <c r="J41" s="25">
        <f t="shared" si="9"/>
        <v>3000</v>
      </c>
      <c r="K41" s="25">
        <f t="shared" si="10"/>
        <v>0</v>
      </c>
      <c r="L41" s="40">
        <v>115</v>
      </c>
      <c r="M41" s="25"/>
      <c r="N41" s="35">
        <f t="shared" si="25"/>
        <v>50.6</v>
      </c>
      <c r="O41" s="36">
        <f t="shared" si="26"/>
        <v>0</v>
      </c>
      <c r="P41" s="37">
        <f t="shared" si="11"/>
        <v>44.6</v>
      </c>
      <c r="Q41" s="36">
        <f t="shared" si="12"/>
        <v>0</v>
      </c>
      <c r="R41" s="25">
        <f t="shared" si="13"/>
        <v>17840</v>
      </c>
      <c r="S41" s="25">
        <f t="shared" si="17"/>
        <v>0</v>
      </c>
      <c r="T41" s="25">
        <f t="shared" si="14"/>
        <v>20840</v>
      </c>
      <c r="U41" s="25">
        <f t="shared" si="15"/>
        <v>20840</v>
      </c>
      <c r="V41" s="25">
        <f t="shared" si="16"/>
        <v>0</v>
      </c>
    </row>
    <row r="42" spans="1:22" ht="15.95" customHeight="1">
      <c r="A42" s="20" t="s">
        <v>51</v>
      </c>
      <c r="B42" s="17">
        <v>4</v>
      </c>
      <c r="C42" s="30">
        <v>1</v>
      </c>
      <c r="D42" s="30">
        <v>1</v>
      </c>
      <c r="E42" s="30"/>
      <c r="F42" s="30">
        <v>3</v>
      </c>
      <c r="G42" s="30">
        <v>3</v>
      </c>
      <c r="H42" s="30"/>
      <c r="I42" s="25">
        <f t="shared" si="8"/>
        <v>2500</v>
      </c>
      <c r="J42" s="25">
        <f t="shared" si="9"/>
        <v>2500</v>
      </c>
      <c r="K42" s="25">
        <f t="shared" si="10"/>
        <v>0</v>
      </c>
      <c r="L42" s="40">
        <v>61</v>
      </c>
      <c r="M42" s="25"/>
      <c r="N42" s="35">
        <f t="shared" si="25"/>
        <v>26.84</v>
      </c>
      <c r="O42" s="36">
        <f t="shared" si="26"/>
        <v>0</v>
      </c>
      <c r="P42" s="37">
        <f t="shared" si="11"/>
        <v>22.84</v>
      </c>
      <c r="Q42" s="36">
        <f t="shared" si="12"/>
        <v>0</v>
      </c>
      <c r="R42" s="25">
        <f t="shared" si="13"/>
        <v>9136</v>
      </c>
      <c r="S42" s="25">
        <f t="shared" si="17"/>
        <v>0</v>
      </c>
      <c r="T42" s="25">
        <f t="shared" si="14"/>
        <v>11636</v>
      </c>
      <c r="U42" s="25">
        <f t="shared" si="15"/>
        <v>11636</v>
      </c>
      <c r="V42" s="25">
        <f t="shared" si="16"/>
        <v>0</v>
      </c>
    </row>
    <row r="43" spans="1:22" ht="15.95" customHeight="1">
      <c r="A43" s="20" t="s">
        <v>52</v>
      </c>
      <c r="B43" s="17">
        <v>7</v>
      </c>
      <c r="C43" s="30">
        <v>0</v>
      </c>
      <c r="D43" s="30">
        <v>0</v>
      </c>
      <c r="E43" s="30"/>
      <c r="F43" s="30">
        <v>7</v>
      </c>
      <c r="G43" s="30">
        <v>7</v>
      </c>
      <c r="H43" s="30"/>
      <c r="I43" s="25">
        <f t="shared" si="8"/>
        <v>3500</v>
      </c>
      <c r="J43" s="25">
        <f t="shared" si="9"/>
        <v>3500</v>
      </c>
      <c r="K43" s="25">
        <f t="shared" si="10"/>
        <v>0</v>
      </c>
      <c r="L43" s="40">
        <v>45</v>
      </c>
      <c r="M43" s="25"/>
      <c r="N43" s="35">
        <f t="shared" si="25"/>
        <v>19.8</v>
      </c>
      <c r="O43" s="36">
        <f t="shared" si="26"/>
        <v>0</v>
      </c>
      <c r="P43" s="37">
        <f t="shared" si="11"/>
        <v>12.8</v>
      </c>
      <c r="Q43" s="36">
        <f t="shared" si="12"/>
        <v>0</v>
      </c>
      <c r="R43" s="25">
        <f t="shared" si="13"/>
        <v>5120</v>
      </c>
      <c r="S43" s="25">
        <f t="shared" si="17"/>
        <v>0</v>
      </c>
      <c r="T43" s="25">
        <f t="shared" si="14"/>
        <v>8620</v>
      </c>
      <c r="U43" s="25">
        <f t="shared" si="15"/>
        <v>8620</v>
      </c>
      <c r="V43" s="25">
        <f t="shared" si="16"/>
        <v>0</v>
      </c>
    </row>
    <row r="44" spans="1:22" ht="15.95" customHeight="1">
      <c r="A44" s="20" t="s">
        <v>53</v>
      </c>
      <c r="B44" s="17">
        <v>36</v>
      </c>
      <c r="C44" s="30">
        <v>30</v>
      </c>
      <c r="D44" s="30">
        <v>30</v>
      </c>
      <c r="E44" s="30"/>
      <c r="F44" s="30">
        <v>6</v>
      </c>
      <c r="G44" s="30">
        <v>6</v>
      </c>
      <c r="H44" s="30"/>
      <c r="I44" s="25">
        <f t="shared" si="8"/>
        <v>33000</v>
      </c>
      <c r="J44" s="25">
        <f t="shared" si="9"/>
        <v>33000</v>
      </c>
      <c r="K44" s="25">
        <f t="shared" si="10"/>
        <v>0</v>
      </c>
      <c r="L44" s="40">
        <v>90</v>
      </c>
      <c r="M44" s="25"/>
      <c r="N44" s="35">
        <v>71</v>
      </c>
      <c r="O44" s="36">
        <f t="shared" si="26"/>
        <v>0</v>
      </c>
      <c r="P44" s="37">
        <f t="shared" si="11"/>
        <v>35</v>
      </c>
      <c r="Q44" s="36">
        <f t="shared" si="12"/>
        <v>0</v>
      </c>
      <c r="R44" s="25">
        <f t="shared" si="13"/>
        <v>14000</v>
      </c>
      <c r="S44" s="25">
        <f t="shared" si="17"/>
        <v>0</v>
      </c>
      <c r="T44" s="25">
        <f t="shared" si="14"/>
        <v>47000</v>
      </c>
      <c r="U44" s="25">
        <f t="shared" si="15"/>
        <v>47000</v>
      </c>
      <c r="V44" s="25">
        <f t="shared" si="16"/>
        <v>0</v>
      </c>
    </row>
    <row r="45" spans="1:22" ht="15.95" customHeight="1">
      <c r="A45" s="20" t="s">
        <v>54</v>
      </c>
      <c r="B45" s="17">
        <v>7</v>
      </c>
      <c r="C45" s="30">
        <v>0</v>
      </c>
      <c r="D45" s="30">
        <v>0</v>
      </c>
      <c r="E45" s="30"/>
      <c r="F45" s="30">
        <v>7</v>
      </c>
      <c r="G45" s="30">
        <v>7</v>
      </c>
      <c r="H45" s="30"/>
      <c r="I45" s="25">
        <f t="shared" si="8"/>
        <v>3500</v>
      </c>
      <c r="J45" s="25">
        <f t="shared" si="9"/>
        <v>3500</v>
      </c>
      <c r="K45" s="25">
        <f t="shared" si="10"/>
        <v>0</v>
      </c>
      <c r="L45" s="40">
        <v>82</v>
      </c>
      <c r="M45" s="25"/>
      <c r="N45" s="35">
        <f t="shared" si="25"/>
        <v>36.08</v>
      </c>
      <c r="O45" s="36">
        <f t="shared" si="26"/>
        <v>0</v>
      </c>
      <c r="P45" s="37">
        <f t="shared" si="11"/>
        <v>29.08</v>
      </c>
      <c r="Q45" s="36">
        <f t="shared" si="12"/>
        <v>0</v>
      </c>
      <c r="R45" s="25">
        <f t="shared" si="13"/>
        <v>11632</v>
      </c>
      <c r="S45" s="25">
        <f t="shared" si="17"/>
        <v>0</v>
      </c>
      <c r="T45" s="25">
        <f t="shared" si="14"/>
        <v>15132</v>
      </c>
      <c r="U45" s="25">
        <f t="shared" si="15"/>
        <v>15132</v>
      </c>
      <c r="V45" s="25">
        <f t="shared" si="16"/>
        <v>0</v>
      </c>
    </row>
    <row r="46" spans="1:22" ht="15.95" customHeight="1">
      <c r="A46" s="28" t="s">
        <v>55</v>
      </c>
      <c r="B46" s="22">
        <f>SUM(B47:B55)</f>
        <v>342</v>
      </c>
      <c r="C46" s="22">
        <f t="shared" ref="C46:O46" si="27">SUM(C47:C55)</f>
        <v>163</v>
      </c>
      <c r="D46" s="22">
        <f t="shared" si="27"/>
        <v>66</v>
      </c>
      <c r="E46" s="22">
        <f t="shared" si="27"/>
        <v>97</v>
      </c>
      <c r="F46" s="22">
        <f t="shared" si="27"/>
        <v>179</v>
      </c>
      <c r="G46" s="22">
        <f t="shared" si="27"/>
        <v>151</v>
      </c>
      <c r="H46" s="29">
        <f t="shared" si="27"/>
        <v>28</v>
      </c>
      <c r="I46" s="25">
        <f t="shared" si="8"/>
        <v>280250</v>
      </c>
      <c r="J46" s="29">
        <f t="shared" si="27"/>
        <v>141500</v>
      </c>
      <c r="K46" s="29">
        <f t="shared" si="27"/>
        <v>138750</v>
      </c>
      <c r="L46" s="29">
        <f t="shared" si="27"/>
        <v>766</v>
      </c>
      <c r="M46" s="29">
        <f t="shared" si="27"/>
        <v>411</v>
      </c>
      <c r="N46" s="41">
        <f t="shared" si="27"/>
        <v>351.84000000000003</v>
      </c>
      <c r="O46" s="29">
        <f t="shared" si="27"/>
        <v>287.7</v>
      </c>
      <c r="P46" s="37">
        <f t="shared" si="11"/>
        <v>134.84000000000003</v>
      </c>
      <c r="Q46" s="36">
        <f t="shared" si="12"/>
        <v>162.69999999999999</v>
      </c>
      <c r="R46" s="25">
        <f t="shared" si="13"/>
        <v>53936.000000000015</v>
      </c>
      <c r="S46" s="25">
        <f t="shared" si="17"/>
        <v>81350</v>
      </c>
      <c r="T46" s="25">
        <f t="shared" si="14"/>
        <v>415536</v>
      </c>
      <c r="U46" s="25">
        <f t="shared" si="15"/>
        <v>195436</v>
      </c>
      <c r="V46" s="25">
        <f t="shared" si="16"/>
        <v>220100</v>
      </c>
    </row>
    <row r="47" spans="1:22" ht="15.95" customHeight="1">
      <c r="A47" s="16" t="s">
        <v>56</v>
      </c>
      <c r="B47" s="17">
        <v>125</v>
      </c>
      <c r="C47" s="18">
        <v>97</v>
      </c>
      <c r="D47" s="18"/>
      <c r="E47" s="18">
        <v>97</v>
      </c>
      <c r="F47" s="18">
        <v>28</v>
      </c>
      <c r="G47" s="18"/>
      <c r="H47" s="18">
        <v>28</v>
      </c>
      <c r="I47" s="25">
        <f t="shared" si="8"/>
        <v>138750</v>
      </c>
      <c r="J47" s="25">
        <f t="shared" si="9"/>
        <v>0</v>
      </c>
      <c r="K47" s="25">
        <f t="shared" si="10"/>
        <v>138750</v>
      </c>
      <c r="L47" s="25"/>
      <c r="M47" s="40">
        <v>411</v>
      </c>
      <c r="N47" s="35">
        <f t="shared" ref="N47:N54" si="28">L47*0.44</f>
        <v>0</v>
      </c>
      <c r="O47" s="36">
        <f>M47*0.7</f>
        <v>287.7</v>
      </c>
      <c r="P47" s="37">
        <f t="shared" si="11"/>
        <v>0</v>
      </c>
      <c r="Q47" s="36">
        <f t="shared" si="12"/>
        <v>162.69999999999999</v>
      </c>
      <c r="R47" s="25">
        <f t="shared" si="13"/>
        <v>0</v>
      </c>
      <c r="S47" s="25">
        <f t="shared" si="17"/>
        <v>81350</v>
      </c>
      <c r="T47" s="25">
        <f t="shared" si="14"/>
        <v>220100</v>
      </c>
      <c r="U47" s="25">
        <f t="shared" si="15"/>
        <v>0</v>
      </c>
      <c r="V47" s="25">
        <f t="shared" si="16"/>
        <v>220100</v>
      </c>
    </row>
    <row r="48" spans="1:22" ht="15.95" customHeight="1">
      <c r="A48" s="20" t="s">
        <v>57</v>
      </c>
      <c r="B48" s="17">
        <v>17</v>
      </c>
      <c r="C48" s="18">
        <v>0</v>
      </c>
      <c r="D48" s="18">
        <v>0</v>
      </c>
      <c r="E48" s="18"/>
      <c r="F48" s="18">
        <v>17</v>
      </c>
      <c r="G48" s="18">
        <v>17</v>
      </c>
      <c r="H48" s="18"/>
      <c r="I48" s="25">
        <f t="shared" si="8"/>
        <v>8500</v>
      </c>
      <c r="J48" s="25">
        <f t="shared" si="9"/>
        <v>8500</v>
      </c>
      <c r="K48" s="25">
        <f t="shared" si="10"/>
        <v>0</v>
      </c>
      <c r="L48" s="40">
        <v>111</v>
      </c>
      <c r="M48" s="25"/>
      <c r="N48" s="35">
        <f t="shared" si="28"/>
        <v>48.84</v>
      </c>
      <c r="O48" s="36">
        <f t="shared" ref="O48:O55" si="29">M48*0.62</f>
        <v>0</v>
      </c>
      <c r="P48" s="37">
        <f t="shared" si="11"/>
        <v>31.840000000000003</v>
      </c>
      <c r="Q48" s="36">
        <f t="shared" si="12"/>
        <v>0</v>
      </c>
      <c r="R48" s="25">
        <f t="shared" si="13"/>
        <v>12736.000000000002</v>
      </c>
      <c r="S48" s="25">
        <f t="shared" si="17"/>
        <v>0</v>
      </c>
      <c r="T48" s="25">
        <f t="shared" si="14"/>
        <v>21236</v>
      </c>
      <c r="U48" s="25">
        <f t="shared" si="15"/>
        <v>21236</v>
      </c>
      <c r="V48" s="25">
        <f t="shared" si="16"/>
        <v>0</v>
      </c>
    </row>
    <row r="49" spans="1:22" ht="15.95" customHeight="1">
      <c r="A49" s="20" t="s">
        <v>58</v>
      </c>
      <c r="B49" s="17">
        <v>21</v>
      </c>
      <c r="C49" s="18">
        <v>12</v>
      </c>
      <c r="D49" s="18">
        <v>12</v>
      </c>
      <c r="E49" s="18"/>
      <c r="F49" s="18">
        <v>9</v>
      </c>
      <c r="G49" s="18">
        <v>9</v>
      </c>
      <c r="H49" s="18"/>
      <c r="I49" s="25">
        <f t="shared" si="8"/>
        <v>16500</v>
      </c>
      <c r="J49" s="25">
        <f t="shared" si="9"/>
        <v>16500</v>
      </c>
      <c r="K49" s="25">
        <f t="shared" si="10"/>
        <v>0</v>
      </c>
      <c r="L49" s="40">
        <v>52</v>
      </c>
      <c r="M49" s="25"/>
      <c r="N49" s="35">
        <v>30</v>
      </c>
      <c r="O49" s="36">
        <f t="shared" si="29"/>
        <v>0</v>
      </c>
      <c r="P49" s="37">
        <f t="shared" si="11"/>
        <v>9</v>
      </c>
      <c r="Q49" s="36">
        <f t="shared" si="12"/>
        <v>0</v>
      </c>
      <c r="R49" s="25">
        <f t="shared" si="13"/>
        <v>3600</v>
      </c>
      <c r="S49" s="25">
        <f t="shared" si="17"/>
        <v>0</v>
      </c>
      <c r="T49" s="25">
        <f t="shared" si="14"/>
        <v>20100</v>
      </c>
      <c r="U49" s="25">
        <f t="shared" si="15"/>
        <v>20100</v>
      </c>
      <c r="V49" s="25">
        <f t="shared" si="16"/>
        <v>0</v>
      </c>
    </row>
    <row r="50" spans="1:22" ht="15.95" customHeight="1">
      <c r="A50" s="20" t="s">
        <v>59</v>
      </c>
      <c r="B50" s="17">
        <v>21</v>
      </c>
      <c r="C50" s="18">
        <v>0</v>
      </c>
      <c r="D50" s="18">
        <v>0</v>
      </c>
      <c r="E50" s="18"/>
      <c r="F50" s="18">
        <v>21</v>
      </c>
      <c r="G50" s="18">
        <v>21</v>
      </c>
      <c r="H50" s="18"/>
      <c r="I50" s="25">
        <f t="shared" si="8"/>
        <v>10500</v>
      </c>
      <c r="J50" s="25">
        <f t="shared" si="9"/>
        <v>10500</v>
      </c>
      <c r="K50" s="25">
        <f t="shared" si="10"/>
        <v>0</v>
      </c>
      <c r="L50" s="40">
        <v>55</v>
      </c>
      <c r="M50" s="25"/>
      <c r="N50" s="35">
        <f t="shared" si="28"/>
        <v>24.2</v>
      </c>
      <c r="O50" s="36">
        <f t="shared" si="29"/>
        <v>0</v>
      </c>
      <c r="P50" s="37">
        <f t="shared" si="11"/>
        <v>3.1999999999999993</v>
      </c>
      <c r="Q50" s="36">
        <f t="shared" si="12"/>
        <v>0</v>
      </c>
      <c r="R50" s="25">
        <f t="shared" si="13"/>
        <v>1279.9999999999998</v>
      </c>
      <c r="S50" s="25">
        <f t="shared" si="17"/>
        <v>0</v>
      </c>
      <c r="T50" s="25">
        <f t="shared" si="14"/>
        <v>11780</v>
      </c>
      <c r="U50" s="25">
        <f t="shared" si="15"/>
        <v>11780</v>
      </c>
      <c r="V50" s="25">
        <f t="shared" si="16"/>
        <v>0</v>
      </c>
    </row>
    <row r="51" spans="1:22" ht="15.95" customHeight="1">
      <c r="A51" s="20" t="s">
        <v>60</v>
      </c>
      <c r="B51" s="17">
        <v>22</v>
      </c>
      <c r="C51" s="18">
        <v>4</v>
      </c>
      <c r="D51" s="18">
        <v>4</v>
      </c>
      <c r="E51" s="18"/>
      <c r="F51" s="18">
        <v>18</v>
      </c>
      <c r="G51" s="18">
        <v>18</v>
      </c>
      <c r="H51" s="18"/>
      <c r="I51" s="25">
        <f t="shared" si="8"/>
        <v>13000</v>
      </c>
      <c r="J51" s="25">
        <f t="shared" si="9"/>
        <v>13000</v>
      </c>
      <c r="K51" s="25">
        <f t="shared" si="10"/>
        <v>0</v>
      </c>
      <c r="L51" s="40">
        <v>62</v>
      </c>
      <c r="M51" s="25"/>
      <c r="N51" s="35">
        <f t="shared" si="28"/>
        <v>27.28</v>
      </c>
      <c r="O51" s="36">
        <f t="shared" si="29"/>
        <v>0</v>
      </c>
      <c r="P51" s="37">
        <f t="shared" si="11"/>
        <v>5.2800000000000011</v>
      </c>
      <c r="Q51" s="36">
        <f t="shared" si="12"/>
        <v>0</v>
      </c>
      <c r="R51" s="25">
        <f t="shared" si="13"/>
        <v>2112.0000000000005</v>
      </c>
      <c r="S51" s="25">
        <f t="shared" si="17"/>
        <v>0</v>
      </c>
      <c r="T51" s="25">
        <f t="shared" si="14"/>
        <v>15112</v>
      </c>
      <c r="U51" s="25">
        <f t="shared" si="15"/>
        <v>15112</v>
      </c>
      <c r="V51" s="25">
        <f t="shared" si="16"/>
        <v>0</v>
      </c>
    </row>
    <row r="52" spans="1:22" ht="15.95" customHeight="1">
      <c r="A52" s="20" t="s">
        <v>61</v>
      </c>
      <c r="B52" s="17">
        <v>19</v>
      </c>
      <c r="C52" s="18">
        <v>9</v>
      </c>
      <c r="D52" s="18">
        <v>9</v>
      </c>
      <c r="E52" s="18"/>
      <c r="F52" s="18">
        <v>10</v>
      </c>
      <c r="G52" s="18">
        <v>10</v>
      </c>
      <c r="H52" s="18"/>
      <c r="I52" s="25">
        <f t="shared" si="8"/>
        <v>14000</v>
      </c>
      <c r="J52" s="25">
        <f t="shared" si="9"/>
        <v>14000</v>
      </c>
      <c r="K52" s="25">
        <f t="shared" si="10"/>
        <v>0</v>
      </c>
      <c r="L52" s="40">
        <v>91</v>
      </c>
      <c r="M52" s="25"/>
      <c r="N52" s="35">
        <f t="shared" si="28"/>
        <v>40.04</v>
      </c>
      <c r="O52" s="36">
        <f t="shared" si="29"/>
        <v>0</v>
      </c>
      <c r="P52" s="37">
        <f t="shared" si="11"/>
        <v>21.04</v>
      </c>
      <c r="Q52" s="36">
        <f t="shared" si="12"/>
        <v>0</v>
      </c>
      <c r="R52" s="25">
        <f t="shared" si="13"/>
        <v>8416</v>
      </c>
      <c r="S52" s="25">
        <f t="shared" si="17"/>
        <v>0</v>
      </c>
      <c r="T52" s="25">
        <f t="shared" si="14"/>
        <v>22416</v>
      </c>
      <c r="U52" s="25">
        <f t="shared" si="15"/>
        <v>22416</v>
      </c>
      <c r="V52" s="25">
        <f t="shared" si="16"/>
        <v>0</v>
      </c>
    </row>
    <row r="53" spans="1:22" ht="15.95" customHeight="1">
      <c r="A53" s="20" t="s">
        <v>62</v>
      </c>
      <c r="B53" s="17">
        <v>23</v>
      </c>
      <c r="C53" s="18">
        <v>0</v>
      </c>
      <c r="D53" s="18">
        <v>0</v>
      </c>
      <c r="E53" s="18"/>
      <c r="F53" s="18">
        <v>23</v>
      </c>
      <c r="G53" s="18">
        <v>23</v>
      </c>
      <c r="H53" s="18"/>
      <c r="I53" s="25">
        <f t="shared" si="8"/>
        <v>11500</v>
      </c>
      <c r="J53" s="25">
        <f t="shared" si="9"/>
        <v>11500</v>
      </c>
      <c r="K53" s="25">
        <f t="shared" si="10"/>
        <v>0</v>
      </c>
      <c r="L53" s="40">
        <v>80</v>
      </c>
      <c r="M53" s="25"/>
      <c r="N53" s="35">
        <f t="shared" si="28"/>
        <v>35.200000000000003</v>
      </c>
      <c r="O53" s="36">
        <f t="shared" si="29"/>
        <v>0</v>
      </c>
      <c r="P53" s="37">
        <f t="shared" si="11"/>
        <v>12.200000000000003</v>
      </c>
      <c r="Q53" s="36">
        <f t="shared" si="12"/>
        <v>0</v>
      </c>
      <c r="R53" s="25">
        <f t="shared" si="13"/>
        <v>4880.0000000000009</v>
      </c>
      <c r="S53" s="25">
        <f t="shared" si="17"/>
        <v>0</v>
      </c>
      <c r="T53" s="25">
        <f t="shared" si="14"/>
        <v>16380</v>
      </c>
      <c r="U53" s="25">
        <f t="shared" si="15"/>
        <v>16380</v>
      </c>
      <c r="V53" s="25">
        <f t="shared" si="16"/>
        <v>0</v>
      </c>
    </row>
    <row r="54" spans="1:22" ht="15.95" customHeight="1">
      <c r="A54" s="20" t="s">
        <v>63</v>
      </c>
      <c r="B54" s="17">
        <v>62</v>
      </c>
      <c r="C54" s="18">
        <v>24</v>
      </c>
      <c r="D54" s="18">
        <v>24</v>
      </c>
      <c r="E54" s="18"/>
      <c r="F54" s="18">
        <v>38</v>
      </c>
      <c r="G54" s="18">
        <v>38</v>
      </c>
      <c r="H54" s="18"/>
      <c r="I54" s="25">
        <f t="shared" si="8"/>
        <v>43000</v>
      </c>
      <c r="J54" s="25">
        <f t="shared" si="9"/>
        <v>43000</v>
      </c>
      <c r="K54" s="25">
        <f t="shared" si="10"/>
        <v>0</v>
      </c>
      <c r="L54" s="40">
        <v>187</v>
      </c>
      <c r="M54" s="25"/>
      <c r="N54" s="35">
        <f t="shared" si="28"/>
        <v>82.28</v>
      </c>
      <c r="O54" s="36">
        <f t="shared" si="29"/>
        <v>0</v>
      </c>
      <c r="P54" s="37">
        <f t="shared" si="11"/>
        <v>20.28</v>
      </c>
      <c r="Q54" s="36">
        <f t="shared" si="12"/>
        <v>0</v>
      </c>
      <c r="R54" s="25">
        <f t="shared" si="13"/>
        <v>8112</v>
      </c>
      <c r="S54" s="25">
        <f t="shared" si="17"/>
        <v>0</v>
      </c>
      <c r="T54" s="25">
        <f t="shared" si="14"/>
        <v>51112</v>
      </c>
      <c r="U54" s="25">
        <f t="shared" si="15"/>
        <v>51112</v>
      </c>
      <c r="V54" s="25">
        <f t="shared" si="16"/>
        <v>0</v>
      </c>
    </row>
    <row r="55" spans="1:22" ht="15.95" customHeight="1">
      <c r="A55" s="20" t="s">
        <v>64</v>
      </c>
      <c r="B55" s="17">
        <v>32</v>
      </c>
      <c r="C55" s="18">
        <v>17</v>
      </c>
      <c r="D55" s="18">
        <v>17</v>
      </c>
      <c r="E55" s="18"/>
      <c r="F55" s="18">
        <v>15</v>
      </c>
      <c r="G55" s="18">
        <v>15</v>
      </c>
      <c r="H55" s="18"/>
      <c r="I55" s="25">
        <f t="shared" si="8"/>
        <v>24500</v>
      </c>
      <c r="J55" s="25">
        <f t="shared" si="9"/>
        <v>24500</v>
      </c>
      <c r="K55" s="25">
        <f t="shared" si="10"/>
        <v>0</v>
      </c>
      <c r="L55" s="40">
        <v>128</v>
      </c>
      <c r="M55" s="25"/>
      <c r="N55" s="35">
        <v>64</v>
      </c>
      <c r="O55" s="36">
        <f t="shared" si="29"/>
        <v>0</v>
      </c>
      <c r="P55" s="37">
        <f t="shared" si="11"/>
        <v>32</v>
      </c>
      <c r="Q55" s="36">
        <f t="shared" si="12"/>
        <v>0</v>
      </c>
      <c r="R55" s="25">
        <f t="shared" si="13"/>
        <v>12800</v>
      </c>
      <c r="S55" s="25">
        <f t="shared" si="17"/>
        <v>0</v>
      </c>
      <c r="T55" s="25">
        <f t="shared" si="14"/>
        <v>37300</v>
      </c>
      <c r="U55" s="25">
        <f t="shared" si="15"/>
        <v>37300</v>
      </c>
      <c r="V55" s="25">
        <f t="shared" si="16"/>
        <v>0</v>
      </c>
    </row>
    <row r="56" spans="1:22" ht="15.95" customHeight="1">
      <c r="A56" s="28" t="s">
        <v>65</v>
      </c>
      <c r="B56" s="22">
        <f>SUM(B57:B62)</f>
        <v>85</v>
      </c>
      <c r="C56" s="22">
        <f t="shared" ref="C56:O56" si="30">SUM(C57:C62)</f>
        <v>77</v>
      </c>
      <c r="D56" s="22">
        <f t="shared" si="30"/>
        <v>77</v>
      </c>
      <c r="E56" s="22">
        <f t="shared" si="30"/>
        <v>0</v>
      </c>
      <c r="F56" s="22">
        <f t="shared" si="30"/>
        <v>8</v>
      </c>
      <c r="G56" s="22">
        <f t="shared" si="30"/>
        <v>8</v>
      </c>
      <c r="H56" s="22">
        <f t="shared" si="30"/>
        <v>0</v>
      </c>
      <c r="I56" s="25">
        <f t="shared" si="8"/>
        <v>81000</v>
      </c>
      <c r="J56" s="22">
        <f t="shared" si="30"/>
        <v>81000</v>
      </c>
      <c r="K56" s="22">
        <f t="shared" si="30"/>
        <v>0</v>
      </c>
      <c r="L56" s="22">
        <f t="shared" si="30"/>
        <v>295</v>
      </c>
      <c r="M56" s="29">
        <f t="shared" si="30"/>
        <v>0</v>
      </c>
      <c r="N56" s="41">
        <f t="shared" si="30"/>
        <v>258</v>
      </c>
      <c r="O56" s="29">
        <f t="shared" si="30"/>
        <v>0</v>
      </c>
      <c r="P56" s="37">
        <f t="shared" si="11"/>
        <v>173</v>
      </c>
      <c r="Q56" s="36">
        <f t="shared" si="12"/>
        <v>0</v>
      </c>
      <c r="R56" s="25">
        <f t="shared" si="13"/>
        <v>69200</v>
      </c>
      <c r="S56" s="25">
        <f t="shared" si="17"/>
        <v>0</v>
      </c>
      <c r="T56" s="25">
        <f t="shared" si="14"/>
        <v>150200</v>
      </c>
      <c r="U56" s="25">
        <f t="shared" si="15"/>
        <v>150200</v>
      </c>
      <c r="V56" s="25">
        <f t="shared" si="16"/>
        <v>0</v>
      </c>
    </row>
    <row r="57" spans="1:22" ht="15.95" customHeight="1">
      <c r="A57" s="20" t="s">
        <v>66</v>
      </c>
      <c r="B57" s="17">
        <v>29</v>
      </c>
      <c r="C57" s="18">
        <v>28</v>
      </c>
      <c r="D57" s="18">
        <v>28</v>
      </c>
      <c r="E57" s="18"/>
      <c r="F57" s="18">
        <v>1</v>
      </c>
      <c r="G57" s="18">
        <v>1</v>
      </c>
      <c r="H57" s="18"/>
      <c r="I57" s="25">
        <f t="shared" si="8"/>
        <v>28500</v>
      </c>
      <c r="J57" s="25">
        <f t="shared" si="9"/>
        <v>28500</v>
      </c>
      <c r="K57" s="25">
        <f t="shared" si="10"/>
        <v>0</v>
      </c>
      <c r="L57" s="40">
        <v>118</v>
      </c>
      <c r="M57" s="25"/>
      <c r="N57" s="35">
        <v>114</v>
      </c>
      <c r="O57" s="36">
        <f t="shared" ref="O57:O62" si="31">M57*0.62</f>
        <v>0</v>
      </c>
      <c r="P57" s="37">
        <f t="shared" si="11"/>
        <v>85</v>
      </c>
      <c r="Q57" s="36">
        <f t="shared" si="12"/>
        <v>0</v>
      </c>
      <c r="R57" s="25">
        <f t="shared" si="13"/>
        <v>34000</v>
      </c>
      <c r="S57" s="25">
        <f t="shared" si="17"/>
        <v>0</v>
      </c>
      <c r="T57" s="25">
        <f t="shared" si="14"/>
        <v>62500</v>
      </c>
      <c r="U57" s="25">
        <f t="shared" si="15"/>
        <v>62500</v>
      </c>
      <c r="V57" s="25">
        <f t="shared" si="16"/>
        <v>0</v>
      </c>
    </row>
    <row r="58" spans="1:22" ht="15.95" customHeight="1">
      <c r="A58" s="20" t="s">
        <v>67</v>
      </c>
      <c r="B58" s="17">
        <v>17</v>
      </c>
      <c r="C58" s="18">
        <v>13</v>
      </c>
      <c r="D58" s="18">
        <v>13</v>
      </c>
      <c r="E58" s="18"/>
      <c r="F58" s="18">
        <v>4</v>
      </c>
      <c r="G58" s="18">
        <v>4</v>
      </c>
      <c r="H58" s="18"/>
      <c r="I58" s="25">
        <f t="shared" si="8"/>
        <v>15000</v>
      </c>
      <c r="J58" s="25">
        <f t="shared" si="9"/>
        <v>15000</v>
      </c>
      <c r="K58" s="25">
        <f t="shared" si="10"/>
        <v>0</v>
      </c>
      <c r="L58" s="40">
        <v>59</v>
      </c>
      <c r="M58" s="25"/>
      <c r="N58" s="35">
        <v>37</v>
      </c>
      <c r="O58" s="36">
        <f t="shared" si="31"/>
        <v>0</v>
      </c>
      <c r="P58" s="37">
        <f t="shared" si="11"/>
        <v>20</v>
      </c>
      <c r="Q58" s="36">
        <f t="shared" si="12"/>
        <v>0</v>
      </c>
      <c r="R58" s="25">
        <f t="shared" si="13"/>
        <v>8000</v>
      </c>
      <c r="S58" s="25">
        <f t="shared" si="17"/>
        <v>0</v>
      </c>
      <c r="T58" s="25">
        <f t="shared" si="14"/>
        <v>23000</v>
      </c>
      <c r="U58" s="25">
        <f t="shared" si="15"/>
        <v>23000</v>
      </c>
      <c r="V58" s="25">
        <f t="shared" si="16"/>
        <v>0</v>
      </c>
    </row>
    <row r="59" spans="1:22" ht="15.95" customHeight="1">
      <c r="A59" s="20" t="s">
        <v>68</v>
      </c>
      <c r="B59" s="17">
        <v>17</v>
      </c>
      <c r="C59" s="18">
        <v>14</v>
      </c>
      <c r="D59" s="18">
        <v>14</v>
      </c>
      <c r="E59" s="18"/>
      <c r="F59" s="18">
        <v>3</v>
      </c>
      <c r="G59" s="18">
        <v>3</v>
      </c>
      <c r="H59" s="18"/>
      <c r="I59" s="25">
        <f t="shared" si="8"/>
        <v>15500</v>
      </c>
      <c r="J59" s="25">
        <f t="shared" si="9"/>
        <v>15500</v>
      </c>
      <c r="K59" s="25">
        <f t="shared" si="10"/>
        <v>0</v>
      </c>
      <c r="L59" s="40">
        <v>36</v>
      </c>
      <c r="M59" s="25"/>
      <c r="N59" s="35">
        <v>25</v>
      </c>
      <c r="O59" s="36">
        <f t="shared" si="31"/>
        <v>0</v>
      </c>
      <c r="P59" s="37">
        <f t="shared" si="11"/>
        <v>8</v>
      </c>
      <c r="Q59" s="36">
        <f t="shared" si="12"/>
        <v>0</v>
      </c>
      <c r="R59" s="25">
        <f t="shared" si="13"/>
        <v>3200</v>
      </c>
      <c r="S59" s="25">
        <f t="shared" si="17"/>
        <v>0</v>
      </c>
      <c r="T59" s="25">
        <f t="shared" si="14"/>
        <v>18700</v>
      </c>
      <c r="U59" s="25">
        <f t="shared" si="15"/>
        <v>18700</v>
      </c>
      <c r="V59" s="25">
        <f t="shared" si="16"/>
        <v>0</v>
      </c>
    </row>
    <row r="60" spans="1:22" ht="15.95" customHeight="1">
      <c r="A60" s="20" t="s">
        <v>69</v>
      </c>
      <c r="B60" s="17">
        <v>20</v>
      </c>
      <c r="C60" s="18">
        <v>20</v>
      </c>
      <c r="D60" s="18">
        <v>20</v>
      </c>
      <c r="E60" s="18"/>
      <c r="F60" s="18">
        <v>0</v>
      </c>
      <c r="G60" s="18">
        <v>0</v>
      </c>
      <c r="H60" s="18"/>
      <c r="I60" s="25">
        <f t="shared" si="8"/>
        <v>20000</v>
      </c>
      <c r="J60" s="25">
        <f t="shared" si="9"/>
        <v>20000</v>
      </c>
      <c r="K60" s="25">
        <f t="shared" si="10"/>
        <v>0</v>
      </c>
      <c r="L60" s="40">
        <v>68</v>
      </c>
      <c r="M60" s="25"/>
      <c r="N60" s="35">
        <v>68</v>
      </c>
      <c r="O60" s="36">
        <f t="shared" si="31"/>
        <v>0</v>
      </c>
      <c r="P60" s="37">
        <f t="shared" si="11"/>
        <v>48</v>
      </c>
      <c r="Q60" s="36">
        <f t="shared" si="12"/>
        <v>0</v>
      </c>
      <c r="R60" s="25">
        <f t="shared" si="13"/>
        <v>19200</v>
      </c>
      <c r="S60" s="25">
        <f t="shared" si="17"/>
        <v>0</v>
      </c>
      <c r="T60" s="25">
        <f t="shared" si="14"/>
        <v>39200</v>
      </c>
      <c r="U60" s="25">
        <f t="shared" si="15"/>
        <v>39200</v>
      </c>
      <c r="V60" s="25">
        <f t="shared" si="16"/>
        <v>0</v>
      </c>
    </row>
    <row r="61" spans="1:22" ht="15.95" customHeight="1">
      <c r="A61" s="20" t="s">
        <v>70</v>
      </c>
      <c r="B61" s="17">
        <v>1</v>
      </c>
      <c r="C61" s="18">
        <v>1</v>
      </c>
      <c r="D61" s="18">
        <v>1</v>
      </c>
      <c r="E61" s="18"/>
      <c r="F61" s="18">
        <v>0</v>
      </c>
      <c r="G61" s="18">
        <v>0</v>
      </c>
      <c r="H61" s="18"/>
      <c r="I61" s="25">
        <f t="shared" si="8"/>
        <v>1000</v>
      </c>
      <c r="J61" s="25">
        <f t="shared" si="9"/>
        <v>1000</v>
      </c>
      <c r="K61" s="25">
        <f t="shared" si="10"/>
        <v>0</v>
      </c>
      <c r="L61" s="40">
        <v>6</v>
      </c>
      <c r="M61" s="25"/>
      <c r="N61" s="35">
        <v>6</v>
      </c>
      <c r="O61" s="36">
        <f t="shared" si="31"/>
        <v>0</v>
      </c>
      <c r="P61" s="37">
        <f t="shared" si="11"/>
        <v>5</v>
      </c>
      <c r="Q61" s="36">
        <f t="shared" si="12"/>
        <v>0</v>
      </c>
      <c r="R61" s="25">
        <f t="shared" si="13"/>
        <v>2000</v>
      </c>
      <c r="S61" s="25">
        <f t="shared" si="17"/>
        <v>0</v>
      </c>
      <c r="T61" s="25">
        <f t="shared" si="14"/>
        <v>3000</v>
      </c>
      <c r="U61" s="25">
        <f t="shared" si="15"/>
        <v>3000</v>
      </c>
      <c r="V61" s="25">
        <f t="shared" si="16"/>
        <v>0</v>
      </c>
    </row>
    <row r="62" spans="1:22" ht="15.95" customHeight="1">
      <c r="A62" s="20" t="s">
        <v>71</v>
      </c>
      <c r="B62" s="17">
        <v>1</v>
      </c>
      <c r="C62" s="18">
        <v>1</v>
      </c>
      <c r="D62" s="18">
        <v>1</v>
      </c>
      <c r="E62" s="18"/>
      <c r="F62" s="18">
        <v>0</v>
      </c>
      <c r="G62" s="18">
        <v>0</v>
      </c>
      <c r="H62" s="18"/>
      <c r="I62" s="25">
        <f t="shared" si="8"/>
        <v>1000</v>
      </c>
      <c r="J62" s="25">
        <f t="shared" si="9"/>
        <v>1000</v>
      </c>
      <c r="K62" s="25">
        <f t="shared" si="10"/>
        <v>0</v>
      </c>
      <c r="L62" s="40">
        <v>8</v>
      </c>
      <c r="M62" s="25"/>
      <c r="N62" s="35">
        <v>8</v>
      </c>
      <c r="O62" s="36">
        <f t="shared" si="31"/>
        <v>0</v>
      </c>
      <c r="P62" s="37">
        <f t="shared" si="11"/>
        <v>7</v>
      </c>
      <c r="Q62" s="36">
        <f t="shared" si="12"/>
        <v>0</v>
      </c>
      <c r="R62" s="25">
        <f t="shared" si="13"/>
        <v>2800</v>
      </c>
      <c r="S62" s="25">
        <f t="shared" si="17"/>
        <v>0</v>
      </c>
      <c r="T62" s="25">
        <f t="shared" si="14"/>
        <v>3800</v>
      </c>
      <c r="U62" s="25">
        <f t="shared" si="15"/>
        <v>3800</v>
      </c>
      <c r="V62" s="25">
        <f t="shared" si="16"/>
        <v>0</v>
      </c>
    </row>
    <row r="63" spans="1:22" ht="15.95" customHeight="1">
      <c r="A63" s="28" t="s">
        <v>72</v>
      </c>
      <c r="B63" s="22">
        <f>SUM(B64:B69)</f>
        <v>193</v>
      </c>
      <c r="C63" s="22">
        <f t="shared" ref="C63:O63" si="32">SUM(C64:C69)</f>
        <v>98</v>
      </c>
      <c r="D63" s="22">
        <f t="shared" si="32"/>
        <v>98</v>
      </c>
      <c r="E63" s="22">
        <f t="shared" si="32"/>
        <v>0</v>
      </c>
      <c r="F63" s="22">
        <f t="shared" si="32"/>
        <v>95</v>
      </c>
      <c r="G63" s="22">
        <f t="shared" si="32"/>
        <v>95</v>
      </c>
      <c r="H63" s="22">
        <f t="shared" si="32"/>
        <v>0</v>
      </c>
      <c r="I63" s="25">
        <f t="shared" si="8"/>
        <v>145500</v>
      </c>
      <c r="J63" s="22">
        <f t="shared" si="32"/>
        <v>145500</v>
      </c>
      <c r="K63" s="22">
        <f t="shared" si="32"/>
        <v>0</v>
      </c>
      <c r="L63" s="29">
        <f t="shared" si="32"/>
        <v>703</v>
      </c>
      <c r="M63" s="29">
        <f t="shared" si="32"/>
        <v>0</v>
      </c>
      <c r="N63" s="41">
        <f t="shared" si="32"/>
        <v>349.32</v>
      </c>
      <c r="O63" s="29">
        <f t="shared" si="32"/>
        <v>0</v>
      </c>
      <c r="P63" s="37">
        <f t="shared" si="11"/>
        <v>156.32</v>
      </c>
      <c r="Q63" s="36">
        <f t="shared" si="12"/>
        <v>0</v>
      </c>
      <c r="R63" s="25">
        <f t="shared" si="13"/>
        <v>62528</v>
      </c>
      <c r="S63" s="25">
        <f t="shared" si="17"/>
        <v>0</v>
      </c>
      <c r="T63" s="25">
        <f t="shared" si="14"/>
        <v>208028</v>
      </c>
      <c r="U63" s="25">
        <f t="shared" si="15"/>
        <v>208028</v>
      </c>
      <c r="V63" s="25">
        <f t="shared" si="16"/>
        <v>0</v>
      </c>
    </row>
    <row r="64" spans="1:22" ht="15.95" customHeight="1">
      <c r="A64" s="20" t="s">
        <v>73</v>
      </c>
      <c r="B64" s="17">
        <v>9</v>
      </c>
      <c r="C64" s="18">
        <v>0</v>
      </c>
      <c r="D64" s="18">
        <v>0</v>
      </c>
      <c r="E64" s="18"/>
      <c r="F64" s="18">
        <v>9</v>
      </c>
      <c r="G64" s="18">
        <v>9</v>
      </c>
      <c r="H64" s="18"/>
      <c r="I64" s="25">
        <f t="shared" si="8"/>
        <v>4500</v>
      </c>
      <c r="J64" s="25">
        <f t="shared" si="9"/>
        <v>4500</v>
      </c>
      <c r="K64" s="25">
        <f t="shared" si="10"/>
        <v>0</v>
      </c>
      <c r="L64" s="40">
        <v>88</v>
      </c>
      <c r="M64" s="25"/>
      <c r="N64" s="35">
        <f>L64*0.44</f>
        <v>38.72</v>
      </c>
      <c r="O64" s="36">
        <f t="shared" ref="O64:O69" si="33">M64*0.62</f>
        <v>0</v>
      </c>
      <c r="P64" s="37">
        <f t="shared" si="11"/>
        <v>29.72</v>
      </c>
      <c r="Q64" s="36">
        <f t="shared" si="12"/>
        <v>0</v>
      </c>
      <c r="R64" s="25">
        <f t="shared" si="13"/>
        <v>11888</v>
      </c>
      <c r="S64" s="25">
        <f t="shared" si="17"/>
        <v>0</v>
      </c>
      <c r="T64" s="25">
        <f t="shared" si="14"/>
        <v>16388</v>
      </c>
      <c r="U64" s="25">
        <f t="shared" si="15"/>
        <v>16388</v>
      </c>
      <c r="V64" s="25">
        <f t="shared" si="16"/>
        <v>0</v>
      </c>
    </row>
    <row r="65" spans="1:22" ht="15.95" customHeight="1">
      <c r="A65" s="20" t="s">
        <v>74</v>
      </c>
      <c r="B65" s="17">
        <v>28</v>
      </c>
      <c r="C65" s="18">
        <v>3</v>
      </c>
      <c r="D65" s="18">
        <v>3</v>
      </c>
      <c r="E65" s="18"/>
      <c r="F65" s="18">
        <v>25</v>
      </c>
      <c r="G65" s="18">
        <v>25</v>
      </c>
      <c r="H65" s="18"/>
      <c r="I65" s="25">
        <f t="shared" si="8"/>
        <v>15500</v>
      </c>
      <c r="J65" s="25">
        <f t="shared" si="9"/>
        <v>15500</v>
      </c>
      <c r="K65" s="25">
        <f t="shared" si="10"/>
        <v>0</v>
      </c>
      <c r="L65" s="40">
        <v>194</v>
      </c>
      <c r="M65" s="25"/>
      <c r="N65" s="35">
        <v>73</v>
      </c>
      <c r="O65" s="36">
        <f t="shared" si="33"/>
        <v>0</v>
      </c>
      <c r="P65" s="37">
        <f t="shared" si="11"/>
        <v>45</v>
      </c>
      <c r="Q65" s="36">
        <f t="shared" si="12"/>
        <v>0</v>
      </c>
      <c r="R65" s="25">
        <f t="shared" si="13"/>
        <v>18000</v>
      </c>
      <c r="S65" s="25">
        <f t="shared" si="17"/>
        <v>0</v>
      </c>
      <c r="T65" s="25">
        <f t="shared" si="14"/>
        <v>33500</v>
      </c>
      <c r="U65" s="25">
        <f t="shared" si="15"/>
        <v>33500</v>
      </c>
      <c r="V65" s="25">
        <f t="shared" si="16"/>
        <v>0</v>
      </c>
    </row>
    <row r="66" spans="1:22" ht="15.95" customHeight="1">
      <c r="A66" s="20" t="s">
        <v>75</v>
      </c>
      <c r="B66" s="17">
        <v>71</v>
      </c>
      <c r="C66" s="18">
        <v>39</v>
      </c>
      <c r="D66" s="18">
        <v>39</v>
      </c>
      <c r="E66" s="18"/>
      <c r="F66" s="18">
        <v>32</v>
      </c>
      <c r="G66" s="18">
        <v>32</v>
      </c>
      <c r="H66" s="18"/>
      <c r="I66" s="25">
        <f t="shared" si="8"/>
        <v>55000</v>
      </c>
      <c r="J66" s="25">
        <f t="shared" si="9"/>
        <v>55000</v>
      </c>
      <c r="K66" s="25">
        <f t="shared" si="10"/>
        <v>0</v>
      </c>
      <c r="L66" s="40">
        <v>168</v>
      </c>
      <c r="M66" s="25"/>
      <c r="N66" s="35">
        <v>83</v>
      </c>
      <c r="O66" s="36">
        <f t="shared" si="33"/>
        <v>0</v>
      </c>
      <c r="P66" s="37">
        <f t="shared" si="11"/>
        <v>12</v>
      </c>
      <c r="Q66" s="36">
        <f t="shared" si="12"/>
        <v>0</v>
      </c>
      <c r="R66" s="25">
        <f t="shared" si="13"/>
        <v>4800</v>
      </c>
      <c r="S66" s="25">
        <f t="shared" si="17"/>
        <v>0</v>
      </c>
      <c r="T66" s="25">
        <f t="shared" si="14"/>
        <v>59800</v>
      </c>
      <c r="U66" s="25">
        <f t="shared" si="15"/>
        <v>59800</v>
      </c>
      <c r="V66" s="25">
        <f t="shared" si="16"/>
        <v>0</v>
      </c>
    </row>
    <row r="67" spans="1:22" ht="15.95" customHeight="1">
      <c r="A67" s="20" t="s">
        <v>76</v>
      </c>
      <c r="B67" s="17">
        <v>44</v>
      </c>
      <c r="C67" s="18">
        <v>19</v>
      </c>
      <c r="D67" s="18">
        <v>19</v>
      </c>
      <c r="E67" s="18"/>
      <c r="F67" s="18">
        <v>25</v>
      </c>
      <c r="G67" s="18">
        <v>25</v>
      </c>
      <c r="H67" s="18"/>
      <c r="I67" s="25">
        <f t="shared" si="8"/>
        <v>31500</v>
      </c>
      <c r="J67" s="25">
        <f t="shared" si="9"/>
        <v>31500</v>
      </c>
      <c r="K67" s="25">
        <f t="shared" si="10"/>
        <v>0</v>
      </c>
      <c r="L67" s="40">
        <v>165</v>
      </c>
      <c r="M67" s="25"/>
      <c r="N67" s="35">
        <f>L67*0.44</f>
        <v>72.599999999999994</v>
      </c>
      <c r="O67" s="36">
        <f t="shared" si="33"/>
        <v>0</v>
      </c>
      <c r="P67" s="37">
        <f t="shared" si="11"/>
        <v>28.599999999999994</v>
      </c>
      <c r="Q67" s="36">
        <f t="shared" si="12"/>
        <v>0</v>
      </c>
      <c r="R67" s="25">
        <f t="shared" si="13"/>
        <v>11439.999999999998</v>
      </c>
      <c r="S67" s="25">
        <f t="shared" si="17"/>
        <v>0</v>
      </c>
      <c r="T67" s="25">
        <f t="shared" si="14"/>
        <v>42940</v>
      </c>
      <c r="U67" s="25">
        <f t="shared" si="15"/>
        <v>42940</v>
      </c>
      <c r="V67" s="25">
        <f t="shared" si="16"/>
        <v>0</v>
      </c>
    </row>
    <row r="68" spans="1:22" ht="15.95" customHeight="1">
      <c r="A68" s="20" t="s">
        <v>77</v>
      </c>
      <c r="B68" s="17">
        <v>21</v>
      </c>
      <c r="C68" s="18">
        <v>17</v>
      </c>
      <c r="D68" s="18">
        <v>17</v>
      </c>
      <c r="E68" s="18"/>
      <c r="F68" s="18">
        <v>4</v>
      </c>
      <c r="G68" s="18">
        <v>4</v>
      </c>
      <c r="H68" s="18"/>
      <c r="I68" s="25">
        <f t="shared" si="8"/>
        <v>19000</v>
      </c>
      <c r="J68" s="25">
        <f t="shared" si="9"/>
        <v>19000</v>
      </c>
      <c r="K68" s="25">
        <f t="shared" si="10"/>
        <v>0</v>
      </c>
      <c r="L68" s="40">
        <v>51</v>
      </c>
      <c r="M68" s="25"/>
      <c r="N68" s="35">
        <v>45</v>
      </c>
      <c r="O68" s="36">
        <f t="shared" si="33"/>
        <v>0</v>
      </c>
      <c r="P68" s="37">
        <f t="shared" si="11"/>
        <v>24</v>
      </c>
      <c r="Q68" s="36">
        <f t="shared" si="12"/>
        <v>0</v>
      </c>
      <c r="R68" s="25">
        <f t="shared" si="13"/>
        <v>9600</v>
      </c>
      <c r="S68" s="25">
        <f t="shared" si="17"/>
        <v>0</v>
      </c>
      <c r="T68" s="25">
        <f t="shared" si="14"/>
        <v>28600</v>
      </c>
      <c r="U68" s="25">
        <f t="shared" si="15"/>
        <v>28600</v>
      </c>
      <c r="V68" s="25">
        <f t="shared" si="16"/>
        <v>0</v>
      </c>
    </row>
    <row r="69" spans="1:22" ht="15.95" customHeight="1">
      <c r="A69" s="20" t="s">
        <v>78</v>
      </c>
      <c r="B69" s="17">
        <v>20</v>
      </c>
      <c r="C69" s="18">
        <v>20</v>
      </c>
      <c r="D69" s="18">
        <v>20</v>
      </c>
      <c r="E69" s="18"/>
      <c r="F69" s="18">
        <v>0</v>
      </c>
      <c r="G69" s="18">
        <v>0</v>
      </c>
      <c r="H69" s="18"/>
      <c r="I69" s="25">
        <f t="shared" si="8"/>
        <v>20000</v>
      </c>
      <c r="J69" s="25">
        <f t="shared" si="9"/>
        <v>20000</v>
      </c>
      <c r="K69" s="25">
        <f t="shared" si="10"/>
        <v>0</v>
      </c>
      <c r="L69" s="40">
        <v>37</v>
      </c>
      <c r="M69" s="25"/>
      <c r="N69" s="35">
        <v>37</v>
      </c>
      <c r="O69" s="36">
        <f t="shared" si="33"/>
        <v>0</v>
      </c>
      <c r="P69" s="37">
        <f t="shared" si="11"/>
        <v>17</v>
      </c>
      <c r="Q69" s="36">
        <f t="shared" si="12"/>
        <v>0</v>
      </c>
      <c r="R69" s="25">
        <f t="shared" si="13"/>
        <v>6800</v>
      </c>
      <c r="S69" s="25">
        <f t="shared" si="17"/>
        <v>0</v>
      </c>
      <c r="T69" s="25">
        <f t="shared" si="14"/>
        <v>26800</v>
      </c>
      <c r="U69" s="25">
        <f t="shared" si="15"/>
        <v>26800</v>
      </c>
      <c r="V69" s="25">
        <f t="shared" si="16"/>
        <v>0</v>
      </c>
    </row>
    <row r="70" spans="1:22" ht="15.95" customHeight="1">
      <c r="A70" s="28" t="s">
        <v>79</v>
      </c>
      <c r="B70" s="22">
        <f>SUM(B71:B76)</f>
        <v>224</v>
      </c>
      <c r="C70" s="22">
        <f t="shared" ref="C70:O70" si="34">SUM(C71:C76)</f>
        <v>128</v>
      </c>
      <c r="D70" s="22">
        <f t="shared" si="34"/>
        <v>128</v>
      </c>
      <c r="E70" s="22">
        <f t="shared" si="34"/>
        <v>0</v>
      </c>
      <c r="F70" s="22">
        <f t="shared" si="34"/>
        <v>96</v>
      </c>
      <c r="G70" s="22">
        <f t="shared" si="34"/>
        <v>96</v>
      </c>
      <c r="H70" s="22">
        <f t="shared" si="34"/>
        <v>0</v>
      </c>
      <c r="I70" s="25">
        <f t="shared" si="8"/>
        <v>176000</v>
      </c>
      <c r="J70" s="22">
        <f t="shared" si="34"/>
        <v>176000</v>
      </c>
      <c r="K70" s="22">
        <f t="shared" si="34"/>
        <v>0</v>
      </c>
      <c r="L70" s="22">
        <f t="shared" si="34"/>
        <v>448</v>
      </c>
      <c r="M70" s="29">
        <f t="shared" si="34"/>
        <v>0</v>
      </c>
      <c r="N70" s="41">
        <f t="shared" si="34"/>
        <v>302.24</v>
      </c>
      <c r="O70" s="29">
        <f t="shared" si="34"/>
        <v>0</v>
      </c>
      <c r="P70" s="37">
        <f t="shared" si="11"/>
        <v>78.240000000000009</v>
      </c>
      <c r="Q70" s="36">
        <f t="shared" si="12"/>
        <v>0</v>
      </c>
      <c r="R70" s="25">
        <f t="shared" si="13"/>
        <v>31296.000000000004</v>
      </c>
      <c r="S70" s="25">
        <f t="shared" si="17"/>
        <v>0</v>
      </c>
      <c r="T70" s="25">
        <f t="shared" si="14"/>
        <v>207296</v>
      </c>
      <c r="U70" s="25">
        <f t="shared" si="15"/>
        <v>207296</v>
      </c>
      <c r="V70" s="25">
        <f t="shared" si="16"/>
        <v>0</v>
      </c>
    </row>
    <row r="71" spans="1:22" ht="15.95" customHeight="1">
      <c r="A71" s="20" t="s">
        <v>80</v>
      </c>
      <c r="B71" s="17">
        <v>88</v>
      </c>
      <c r="C71" s="18">
        <v>70</v>
      </c>
      <c r="D71" s="18">
        <v>70</v>
      </c>
      <c r="E71" s="18"/>
      <c r="F71" s="18">
        <v>18</v>
      </c>
      <c r="G71" s="18">
        <v>18</v>
      </c>
      <c r="H71" s="18"/>
      <c r="I71" s="25">
        <f t="shared" si="8"/>
        <v>79000</v>
      </c>
      <c r="J71" s="25">
        <f t="shared" si="9"/>
        <v>79000</v>
      </c>
      <c r="K71" s="25">
        <f t="shared" si="10"/>
        <v>0</v>
      </c>
      <c r="L71" s="40">
        <v>170</v>
      </c>
      <c r="M71" s="25"/>
      <c r="N71" s="35">
        <v>141</v>
      </c>
      <c r="O71" s="36">
        <f t="shared" ref="O71:O76" si="35">M71*0.62</f>
        <v>0</v>
      </c>
      <c r="P71" s="37">
        <f t="shared" si="11"/>
        <v>53</v>
      </c>
      <c r="Q71" s="36">
        <f t="shared" si="12"/>
        <v>0</v>
      </c>
      <c r="R71" s="25">
        <f t="shared" si="13"/>
        <v>21200</v>
      </c>
      <c r="S71" s="25">
        <f t="shared" si="17"/>
        <v>0</v>
      </c>
      <c r="T71" s="25">
        <f t="shared" si="14"/>
        <v>100200</v>
      </c>
      <c r="U71" s="25">
        <f t="shared" si="15"/>
        <v>100200</v>
      </c>
      <c r="V71" s="25">
        <f t="shared" si="16"/>
        <v>0</v>
      </c>
    </row>
    <row r="72" spans="1:22" ht="15.95" customHeight="1">
      <c r="A72" s="20" t="s">
        <v>81</v>
      </c>
      <c r="B72" s="17">
        <v>35</v>
      </c>
      <c r="C72" s="18">
        <v>31</v>
      </c>
      <c r="D72" s="18">
        <v>31</v>
      </c>
      <c r="E72" s="18"/>
      <c r="F72" s="18">
        <v>4</v>
      </c>
      <c r="G72" s="18">
        <v>4</v>
      </c>
      <c r="H72" s="18"/>
      <c r="I72" s="25">
        <f t="shared" si="8"/>
        <v>33000</v>
      </c>
      <c r="J72" s="25">
        <f t="shared" si="9"/>
        <v>33000</v>
      </c>
      <c r="K72" s="25">
        <f t="shared" si="10"/>
        <v>0</v>
      </c>
      <c r="L72" s="40">
        <v>61</v>
      </c>
      <c r="M72" s="25"/>
      <c r="N72" s="35">
        <v>54</v>
      </c>
      <c r="O72" s="36">
        <f t="shared" si="35"/>
        <v>0</v>
      </c>
      <c r="P72" s="37">
        <f t="shared" si="11"/>
        <v>19</v>
      </c>
      <c r="Q72" s="36">
        <f t="shared" si="12"/>
        <v>0</v>
      </c>
      <c r="R72" s="25">
        <f t="shared" si="13"/>
        <v>7600</v>
      </c>
      <c r="S72" s="25">
        <f t="shared" si="17"/>
        <v>0</v>
      </c>
      <c r="T72" s="25">
        <f t="shared" si="14"/>
        <v>40600</v>
      </c>
      <c r="U72" s="25">
        <f t="shared" si="15"/>
        <v>40600</v>
      </c>
      <c r="V72" s="25">
        <f t="shared" si="16"/>
        <v>0</v>
      </c>
    </row>
    <row r="73" spans="1:22" ht="15.95" customHeight="1">
      <c r="A73" s="20" t="s">
        <v>82</v>
      </c>
      <c r="B73" s="17">
        <v>11</v>
      </c>
      <c r="C73" s="18">
        <v>4</v>
      </c>
      <c r="D73" s="18">
        <v>4</v>
      </c>
      <c r="E73" s="18"/>
      <c r="F73" s="18">
        <v>7</v>
      </c>
      <c r="G73" s="18">
        <v>7</v>
      </c>
      <c r="H73" s="18"/>
      <c r="I73" s="25">
        <f t="shared" ref="I73:I96" si="36">J73+K73</f>
        <v>7500</v>
      </c>
      <c r="J73" s="25">
        <f t="shared" si="9"/>
        <v>7500</v>
      </c>
      <c r="K73" s="25">
        <f t="shared" si="10"/>
        <v>0</v>
      </c>
      <c r="L73" s="40">
        <v>30</v>
      </c>
      <c r="M73" s="25"/>
      <c r="N73" s="35">
        <f>L73*0.44</f>
        <v>13.2</v>
      </c>
      <c r="O73" s="36">
        <f t="shared" si="35"/>
        <v>0</v>
      </c>
      <c r="P73" s="37">
        <f t="shared" ref="P73:P96" si="37">N73-D73-G73</f>
        <v>2.1999999999999993</v>
      </c>
      <c r="Q73" s="36">
        <f t="shared" ref="Q73:Q96" si="38">O73-E73-H73</f>
        <v>0</v>
      </c>
      <c r="R73" s="25">
        <f t="shared" ref="R73:R96" si="39">P73*400</f>
        <v>879.99999999999977</v>
      </c>
      <c r="S73" s="25">
        <f t="shared" ref="S73:S96" si="40">Q73*500</f>
        <v>0</v>
      </c>
      <c r="T73" s="25">
        <f t="shared" ref="T73:T96" si="41">U73+V73</f>
        <v>8380</v>
      </c>
      <c r="U73" s="25">
        <f t="shared" ref="U73:U96" si="42">R73+J73</f>
        <v>8380</v>
      </c>
      <c r="V73" s="25">
        <f t="shared" ref="V73:V96" si="43">S73+K73</f>
        <v>0</v>
      </c>
    </row>
    <row r="74" spans="1:22" ht="15.95" customHeight="1">
      <c r="A74" s="20" t="s">
        <v>83</v>
      </c>
      <c r="B74" s="17">
        <v>24</v>
      </c>
      <c r="C74" s="18">
        <v>4</v>
      </c>
      <c r="D74" s="18">
        <v>4</v>
      </c>
      <c r="E74" s="18"/>
      <c r="F74" s="18">
        <v>20</v>
      </c>
      <c r="G74" s="18">
        <v>20</v>
      </c>
      <c r="H74" s="18"/>
      <c r="I74" s="25">
        <f t="shared" si="36"/>
        <v>14000</v>
      </c>
      <c r="J74" s="25">
        <f t="shared" ref="J74:J96" si="44">D74*1000+G74*500</f>
        <v>14000</v>
      </c>
      <c r="K74" s="25">
        <f t="shared" ref="K74:K96" si="45">E74*1250+H74*625</f>
        <v>0</v>
      </c>
      <c r="L74" s="40">
        <v>47</v>
      </c>
      <c r="M74" s="25"/>
      <c r="N74" s="35">
        <v>24</v>
      </c>
      <c r="O74" s="36">
        <f t="shared" si="35"/>
        <v>0</v>
      </c>
      <c r="P74" s="37">
        <f t="shared" si="37"/>
        <v>0</v>
      </c>
      <c r="Q74" s="36">
        <f t="shared" si="38"/>
        <v>0</v>
      </c>
      <c r="R74" s="25">
        <f t="shared" si="39"/>
        <v>0</v>
      </c>
      <c r="S74" s="25">
        <f t="shared" si="40"/>
        <v>0</v>
      </c>
      <c r="T74" s="25">
        <f t="shared" si="41"/>
        <v>14000</v>
      </c>
      <c r="U74" s="25">
        <f t="shared" si="42"/>
        <v>14000</v>
      </c>
      <c r="V74" s="25">
        <f t="shared" si="43"/>
        <v>0</v>
      </c>
    </row>
    <row r="75" spans="1:22" ht="15.95" customHeight="1">
      <c r="A75" s="20" t="s">
        <v>84</v>
      </c>
      <c r="B75" s="17">
        <v>47</v>
      </c>
      <c r="C75" s="18">
        <v>19</v>
      </c>
      <c r="D75" s="18">
        <v>19</v>
      </c>
      <c r="E75" s="18"/>
      <c r="F75" s="18">
        <v>28</v>
      </c>
      <c r="G75" s="18">
        <v>28</v>
      </c>
      <c r="H75" s="18"/>
      <c r="I75" s="25">
        <f t="shared" si="36"/>
        <v>33000</v>
      </c>
      <c r="J75" s="25">
        <f t="shared" si="44"/>
        <v>33000</v>
      </c>
      <c r="K75" s="25">
        <f t="shared" si="45"/>
        <v>0</v>
      </c>
      <c r="L75" s="40">
        <v>116</v>
      </c>
      <c r="M75" s="25"/>
      <c r="N75" s="35">
        <f>L75*0.44</f>
        <v>51.04</v>
      </c>
      <c r="O75" s="36">
        <f t="shared" si="35"/>
        <v>0</v>
      </c>
      <c r="P75" s="37">
        <f t="shared" si="37"/>
        <v>4.0399999999999991</v>
      </c>
      <c r="Q75" s="36">
        <f t="shared" si="38"/>
        <v>0</v>
      </c>
      <c r="R75" s="25">
        <f t="shared" si="39"/>
        <v>1615.9999999999995</v>
      </c>
      <c r="S75" s="25">
        <f t="shared" si="40"/>
        <v>0</v>
      </c>
      <c r="T75" s="25">
        <f t="shared" si="41"/>
        <v>34616</v>
      </c>
      <c r="U75" s="25">
        <f t="shared" si="42"/>
        <v>34616</v>
      </c>
      <c r="V75" s="25">
        <f t="shared" si="43"/>
        <v>0</v>
      </c>
    </row>
    <row r="76" spans="1:22" ht="15.95" customHeight="1">
      <c r="A76" s="20" t="s">
        <v>85</v>
      </c>
      <c r="B76" s="17">
        <v>19</v>
      </c>
      <c r="C76" s="18">
        <v>0</v>
      </c>
      <c r="D76" s="18">
        <v>0</v>
      </c>
      <c r="E76" s="18"/>
      <c r="F76" s="18">
        <v>19</v>
      </c>
      <c r="G76" s="18">
        <v>19</v>
      </c>
      <c r="H76" s="18"/>
      <c r="I76" s="25">
        <f t="shared" si="36"/>
        <v>9500</v>
      </c>
      <c r="J76" s="25">
        <f t="shared" si="44"/>
        <v>9500</v>
      </c>
      <c r="K76" s="25">
        <f t="shared" si="45"/>
        <v>0</v>
      </c>
      <c r="L76" s="40">
        <v>24</v>
      </c>
      <c r="M76" s="25"/>
      <c r="N76" s="35">
        <v>19</v>
      </c>
      <c r="O76" s="36">
        <f t="shared" si="35"/>
        <v>0</v>
      </c>
      <c r="P76" s="37">
        <f t="shared" si="37"/>
        <v>0</v>
      </c>
      <c r="Q76" s="36">
        <f t="shared" si="38"/>
        <v>0</v>
      </c>
      <c r="R76" s="25">
        <f t="shared" si="39"/>
        <v>0</v>
      </c>
      <c r="S76" s="25">
        <f t="shared" si="40"/>
        <v>0</v>
      </c>
      <c r="T76" s="25">
        <f t="shared" si="41"/>
        <v>9500</v>
      </c>
      <c r="U76" s="25">
        <f t="shared" si="42"/>
        <v>9500</v>
      </c>
      <c r="V76" s="25">
        <f t="shared" si="43"/>
        <v>0</v>
      </c>
    </row>
    <row r="77" spans="1:22" ht="15.95" customHeight="1">
      <c r="A77" s="28" t="s">
        <v>86</v>
      </c>
      <c r="B77" s="22">
        <f>SUM(B78:B87)</f>
        <v>310</v>
      </c>
      <c r="C77" s="22">
        <f t="shared" ref="C77:O77" si="46">SUM(C78:C87)</f>
        <v>166</v>
      </c>
      <c r="D77" s="22">
        <f t="shared" si="46"/>
        <v>94</v>
      </c>
      <c r="E77" s="22">
        <f t="shared" si="46"/>
        <v>72</v>
      </c>
      <c r="F77" s="22">
        <f t="shared" si="46"/>
        <v>144</v>
      </c>
      <c r="G77" s="22">
        <f t="shared" si="46"/>
        <v>128</v>
      </c>
      <c r="H77" s="22">
        <f t="shared" si="46"/>
        <v>16</v>
      </c>
      <c r="I77" s="25">
        <f t="shared" si="36"/>
        <v>258000</v>
      </c>
      <c r="J77" s="22">
        <f t="shared" si="46"/>
        <v>158000</v>
      </c>
      <c r="K77" s="22">
        <f t="shared" si="46"/>
        <v>100000</v>
      </c>
      <c r="L77" s="22">
        <f t="shared" si="46"/>
        <v>880</v>
      </c>
      <c r="M77" s="29">
        <f t="shared" si="46"/>
        <v>388</v>
      </c>
      <c r="N77" s="41">
        <f t="shared" si="46"/>
        <v>472</v>
      </c>
      <c r="O77" s="29">
        <f t="shared" si="46"/>
        <v>271.59999999999997</v>
      </c>
      <c r="P77" s="37">
        <f t="shared" si="37"/>
        <v>250</v>
      </c>
      <c r="Q77" s="36">
        <f t="shared" si="38"/>
        <v>183.59999999999997</v>
      </c>
      <c r="R77" s="25">
        <f t="shared" si="39"/>
        <v>100000</v>
      </c>
      <c r="S77" s="25">
        <f t="shared" si="40"/>
        <v>91799.999999999985</v>
      </c>
      <c r="T77" s="25">
        <f t="shared" si="41"/>
        <v>449800</v>
      </c>
      <c r="U77" s="25">
        <f t="shared" si="42"/>
        <v>258000</v>
      </c>
      <c r="V77" s="25">
        <f t="shared" si="43"/>
        <v>191800</v>
      </c>
    </row>
    <row r="78" spans="1:22" ht="15.95" customHeight="1">
      <c r="A78" s="43" t="s">
        <v>87</v>
      </c>
      <c r="B78" s="44">
        <v>88</v>
      </c>
      <c r="C78" s="17">
        <v>72</v>
      </c>
      <c r="D78" s="17"/>
      <c r="E78" s="17">
        <v>72</v>
      </c>
      <c r="F78" s="17">
        <v>16</v>
      </c>
      <c r="G78" s="17"/>
      <c r="H78" s="17">
        <v>16</v>
      </c>
      <c r="I78" s="25">
        <f t="shared" si="36"/>
        <v>100000</v>
      </c>
      <c r="J78" s="25">
        <f t="shared" si="44"/>
        <v>0</v>
      </c>
      <c r="K78" s="25">
        <f t="shared" si="45"/>
        <v>100000</v>
      </c>
      <c r="L78" s="25"/>
      <c r="M78" s="40">
        <v>388</v>
      </c>
      <c r="N78" s="35">
        <f>L78*0.44</f>
        <v>0</v>
      </c>
      <c r="O78" s="36">
        <f>M78*0.7</f>
        <v>271.59999999999997</v>
      </c>
      <c r="P78" s="37">
        <f t="shared" si="37"/>
        <v>0</v>
      </c>
      <c r="Q78" s="36">
        <f t="shared" si="38"/>
        <v>183.59999999999997</v>
      </c>
      <c r="R78" s="25">
        <f t="shared" si="39"/>
        <v>0</v>
      </c>
      <c r="S78" s="25">
        <f t="shared" si="40"/>
        <v>91799.999999999985</v>
      </c>
      <c r="T78" s="25">
        <f t="shared" si="41"/>
        <v>191800</v>
      </c>
      <c r="U78" s="25">
        <f t="shared" si="42"/>
        <v>0</v>
      </c>
      <c r="V78" s="25">
        <f t="shared" si="43"/>
        <v>191800</v>
      </c>
    </row>
    <row r="79" spans="1:22" ht="15.95" customHeight="1">
      <c r="A79" s="20" t="s">
        <v>88</v>
      </c>
      <c r="B79" s="17">
        <v>52</v>
      </c>
      <c r="C79" s="17">
        <v>2</v>
      </c>
      <c r="D79" s="17">
        <v>2</v>
      </c>
      <c r="E79" s="17"/>
      <c r="F79" s="17">
        <v>50</v>
      </c>
      <c r="G79" s="17">
        <v>50</v>
      </c>
      <c r="H79" s="17"/>
      <c r="I79" s="25">
        <f t="shared" si="36"/>
        <v>27000</v>
      </c>
      <c r="J79" s="25">
        <f t="shared" si="44"/>
        <v>27000</v>
      </c>
      <c r="K79" s="25">
        <f t="shared" si="45"/>
        <v>0</v>
      </c>
      <c r="L79" s="40">
        <v>284</v>
      </c>
      <c r="M79" s="25"/>
      <c r="N79" s="35">
        <f>L79*0.44</f>
        <v>124.96</v>
      </c>
      <c r="O79" s="36">
        <f t="shared" ref="O79:O87" si="47">M79*0.62</f>
        <v>0</v>
      </c>
      <c r="P79" s="37">
        <f t="shared" si="37"/>
        <v>72.959999999999994</v>
      </c>
      <c r="Q79" s="36">
        <f t="shared" si="38"/>
        <v>0</v>
      </c>
      <c r="R79" s="25">
        <f t="shared" si="39"/>
        <v>29183.999999999996</v>
      </c>
      <c r="S79" s="25">
        <f t="shared" si="40"/>
        <v>0</v>
      </c>
      <c r="T79" s="25">
        <f t="shared" si="41"/>
        <v>56184</v>
      </c>
      <c r="U79" s="25">
        <f t="shared" si="42"/>
        <v>56184</v>
      </c>
      <c r="V79" s="25">
        <f t="shared" si="43"/>
        <v>0</v>
      </c>
    </row>
    <row r="80" spans="1:22" ht="15.95" customHeight="1">
      <c r="A80" s="20" t="s">
        <v>89</v>
      </c>
      <c r="B80" s="17">
        <v>22</v>
      </c>
      <c r="C80" s="17">
        <v>17</v>
      </c>
      <c r="D80" s="17">
        <v>17</v>
      </c>
      <c r="E80" s="17"/>
      <c r="F80" s="17">
        <v>5</v>
      </c>
      <c r="G80" s="17">
        <v>5</v>
      </c>
      <c r="H80" s="17"/>
      <c r="I80" s="25">
        <f t="shared" si="36"/>
        <v>19500</v>
      </c>
      <c r="J80" s="25">
        <f t="shared" si="44"/>
        <v>19500</v>
      </c>
      <c r="K80" s="25">
        <f t="shared" si="45"/>
        <v>0</v>
      </c>
      <c r="L80" s="40">
        <v>75</v>
      </c>
      <c r="M80" s="25"/>
      <c r="N80" s="35">
        <v>58</v>
      </c>
      <c r="O80" s="36">
        <f t="shared" si="47"/>
        <v>0</v>
      </c>
      <c r="P80" s="37">
        <f t="shared" si="37"/>
        <v>36</v>
      </c>
      <c r="Q80" s="36">
        <f t="shared" si="38"/>
        <v>0</v>
      </c>
      <c r="R80" s="25">
        <f t="shared" si="39"/>
        <v>14400</v>
      </c>
      <c r="S80" s="25">
        <f t="shared" si="40"/>
        <v>0</v>
      </c>
      <c r="T80" s="25">
        <f t="shared" si="41"/>
        <v>33900</v>
      </c>
      <c r="U80" s="25">
        <f t="shared" si="42"/>
        <v>33900</v>
      </c>
      <c r="V80" s="25">
        <f t="shared" si="43"/>
        <v>0</v>
      </c>
    </row>
    <row r="81" spans="1:22" ht="15.95" customHeight="1">
      <c r="A81" s="20" t="s">
        <v>90</v>
      </c>
      <c r="B81" s="17">
        <v>51</v>
      </c>
      <c r="C81" s="17">
        <v>28</v>
      </c>
      <c r="D81" s="17">
        <v>28</v>
      </c>
      <c r="E81" s="17"/>
      <c r="F81" s="17">
        <v>23</v>
      </c>
      <c r="G81" s="17">
        <v>23</v>
      </c>
      <c r="H81" s="17"/>
      <c r="I81" s="25">
        <f t="shared" si="36"/>
        <v>39500</v>
      </c>
      <c r="J81" s="25">
        <f t="shared" si="44"/>
        <v>39500</v>
      </c>
      <c r="K81" s="25">
        <f t="shared" si="45"/>
        <v>0</v>
      </c>
      <c r="L81" s="40">
        <v>143</v>
      </c>
      <c r="M81" s="25"/>
      <c r="N81" s="35">
        <v>72</v>
      </c>
      <c r="O81" s="36">
        <f t="shared" si="47"/>
        <v>0</v>
      </c>
      <c r="P81" s="37">
        <f t="shared" si="37"/>
        <v>21</v>
      </c>
      <c r="Q81" s="36">
        <f t="shared" si="38"/>
        <v>0</v>
      </c>
      <c r="R81" s="25">
        <f t="shared" si="39"/>
        <v>8400</v>
      </c>
      <c r="S81" s="25">
        <f t="shared" si="40"/>
        <v>0</v>
      </c>
      <c r="T81" s="25">
        <f t="shared" si="41"/>
        <v>47900</v>
      </c>
      <c r="U81" s="25">
        <f t="shared" si="42"/>
        <v>47900</v>
      </c>
      <c r="V81" s="25">
        <f t="shared" si="43"/>
        <v>0</v>
      </c>
    </row>
    <row r="82" spans="1:22" ht="15.95" customHeight="1">
      <c r="A82" s="20" t="s">
        <v>91</v>
      </c>
      <c r="B82" s="17">
        <v>6</v>
      </c>
      <c r="C82" s="17">
        <v>0</v>
      </c>
      <c r="D82" s="17">
        <v>0</v>
      </c>
      <c r="E82" s="17"/>
      <c r="F82" s="17">
        <v>6</v>
      </c>
      <c r="G82" s="17">
        <v>6</v>
      </c>
      <c r="H82" s="17"/>
      <c r="I82" s="25">
        <f t="shared" si="36"/>
        <v>3000</v>
      </c>
      <c r="J82" s="25">
        <f t="shared" si="44"/>
        <v>3000</v>
      </c>
      <c r="K82" s="25">
        <f t="shared" si="45"/>
        <v>0</v>
      </c>
      <c r="L82" s="40">
        <v>12</v>
      </c>
      <c r="M82" s="25"/>
      <c r="N82" s="35">
        <v>6</v>
      </c>
      <c r="O82" s="36">
        <f t="shared" si="47"/>
        <v>0</v>
      </c>
      <c r="P82" s="37">
        <f t="shared" si="37"/>
        <v>0</v>
      </c>
      <c r="Q82" s="36">
        <f t="shared" si="38"/>
        <v>0</v>
      </c>
      <c r="R82" s="25">
        <f t="shared" si="39"/>
        <v>0</v>
      </c>
      <c r="S82" s="25">
        <f t="shared" si="40"/>
        <v>0</v>
      </c>
      <c r="T82" s="25">
        <f t="shared" si="41"/>
        <v>3000</v>
      </c>
      <c r="U82" s="25">
        <f t="shared" si="42"/>
        <v>3000</v>
      </c>
      <c r="V82" s="25">
        <f t="shared" si="43"/>
        <v>0</v>
      </c>
    </row>
    <row r="83" spans="1:22" ht="15.95" customHeight="1">
      <c r="A83" s="20" t="s">
        <v>92</v>
      </c>
      <c r="B83" s="17">
        <v>28</v>
      </c>
      <c r="C83" s="17">
        <v>9</v>
      </c>
      <c r="D83" s="17">
        <v>9</v>
      </c>
      <c r="E83" s="17"/>
      <c r="F83" s="17">
        <v>19</v>
      </c>
      <c r="G83" s="17">
        <v>19</v>
      </c>
      <c r="H83" s="17"/>
      <c r="I83" s="25">
        <f t="shared" si="36"/>
        <v>18500</v>
      </c>
      <c r="J83" s="25">
        <f t="shared" si="44"/>
        <v>18500</v>
      </c>
      <c r="K83" s="25">
        <f t="shared" si="45"/>
        <v>0</v>
      </c>
      <c r="L83" s="40">
        <v>66</v>
      </c>
      <c r="M83" s="25"/>
      <c r="N83" s="35">
        <f>L83*0.44</f>
        <v>29.04</v>
      </c>
      <c r="O83" s="36">
        <f t="shared" si="47"/>
        <v>0</v>
      </c>
      <c r="P83" s="37">
        <f t="shared" si="37"/>
        <v>1.0399999999999991</v>
      </c>
      <c r="Q83" s="36">
        <f t="shared" si="38"/>
        <v>0</v>
      </c>
      <c r="R83" s="25">
        <f t="shared" si="39"/>
        <v>415.99999999999966</v>
      </c>
      <c r="S83" s="25">
        <f t="shared" si="40"/>
        <v>0</v>
      </c>
      <c r="T83" s="25">
        <f t="shared" si="41"/>
        <v>18916</v>
      </c>
      <c r="U83" s="25">
        <f t="shared" si="42"/>
        <v>18916</v>
      </c>
      <c r="V83" s="25">
        <f t="shared" si="43"/>
        <v>0</v>
      </c>
    </row>
    <row r="84" spans="1:22" ht="15.95" customHeight="1">
      <c r="A84" s="20" t="s">
        <v>93</v>
      </c>
      <c r="B84" s="17">
        <v>12</v>
      </c>
      <c r="C84" s="17">
        <v>9</v>
      </c>
      <c r="D84" s="17">
        <v>9</v>
      </c>
      <c r="E84" s="17"/>
      <c r="F84" s="17">
        <v>3</v>
      </c>
      <c r="G84" s="17">
        <v>3</v>
      </c>
      <c r="H84" s="17"/>
      <c r="I84" s="25">
        <f t="shared" si="36"/>
        <v>10500</v>
      </c>
      <c r="J84" s="25">
        <f t="shared" si="44"/>
        <v>10500</v>
      </c>
      <c r="K84" s="25">
        <f t="shared" si="45"/>
        <v>0</v>
      </c>
      <c r="L84" s="40">
        <v>52</v>
      </c>
      <c r="M84" s="25"/>
      <c r="N84" s="35">
        <v>36</v>
      </c>
      <c r="O84" s="36">
        <f t="shared" si="47"/>
        <v>0</v>
      </c>
      <c r="P84" s="37">
        <f t="shared" si="37"/>
        <v>24</v>
      </c>
      <c r="Q84" s="36">
        <f t="shared" si="38"/>
        <v>0</v>
      </c>
      <c r="R84" s="25">
        <f t="shared" si="39"/>
        <v>9600</v>
      </c>
      <c r="S84" s="25">
        <f t="shared" si="40"/>
        <v>0</v>
      </c>
      <c r="T84" s="25">
        <f t="shared" si="41"/>
        <v>20100</v>
      </c>
      <c r="U84" s="25">
        <f t="shared" si="42"/>
        <v>20100</v>
      </c>
      <c r="V84" s="25">
        <f t="shared" si="43"/>
        <v>0</v>
      </c>
    </row>
    <row r="85" spans="1:22" ht="15.95" customHeight="1">
      <c r="A85" s="20" t="s">
        <v>94</v>
      </c>
      <c r="B85" s="17">
        <v>12</v>
      </c>
      <c r="C85" s="17">
        <v>7</v>
      </c>
      <c r="D85" s="17">
        <v>7</v>
      </c>
      <c r="E85" s="17"/>
      <c r="F85" s="17">
        <v>5</v>
      </c>
      <c r="G85" s="17">
        <v>5</v>
      </c>
      <c r="H85" s="17"/>
      <c r="I85" s="25">
        <f t="shared" si="36"/>
        <v>9500</v>
      </c>
      <c r="J85" s="25">
        <f t="shared" si="44"/>
        <v>9500</v>
      </c>
      <c r="K85" s="25">
        <f t="shared" si="45"/>
        <v>0</v>
      </c>
      <c r="L85" s="40">
        <v>44</v>
      </c>
      <c r="M85" s="25"/>
      <c r="N85" s="35">
        <v>31</v>
      </c>
      <c r="O85" s="36">
        <f t="shared" si="47"/>
        <v>0</v>
      </c>
      <c r="P85" s="37">
        <f t="shared" si="37"/>
        <v>19</v>
      </c>
      <c r="Q85" s="36">
        <f t="shared" si="38"/>
        <v>0</v>
      </c>
      <c r="R85" s="25">
        <f t="shared" si="39"/>
        <v>7600</v>
      </c>
      <c r="S85" s="25">
        <f t="shared" si="40"/>
        <v>0</v>
      </c>
      <c r="T85" s="25">
        <f t="shared" si="41"/>
        <v>17100</v>
      </c>
      <c r="U85" s="25">
        <f t="shared" si="42"/>
        <v>17100</v>
      </c>
      <c r="V85" s="25">
        <f t="shared" si="43"/>
        <v>0</v>
      </c>
    </row>
    <row r="86" spans="1:22" ht="15.95" customHeight="1">
      <c r="A86" s="20" t="s">
        <v>95</v>
      </c>
      <c r="B86" s="17">
        <v>11</v>
      </c>
      <c r="C86" s="17">
        <v>6</v>
      </c>
      <c r="D86" s="17">
        <v>6</v>
      </c>
      <c r="E86" s="17"/>
      <c r="F86" s="17">
        <v>5</v>
      </c>
      <c r="G86" s="17">
        <v>5</v>
      </c>
      <c r="H86" s="17"/>
      <c r="I86" s="25">
        <f t="shared" si="36"/>
        <v>8500</v>
      </c>
      <c r="J86" s="25">
        <f t="shared" si="44"/>
        <v>8500</v>
      </c>
      <c r="K86" s="25">
        <f t="shared" si="45"/>
        <v>0</v>
      </c>
      <c r="L86" s="40">
        <v>67</v>
      </c>
      <c r="M86" s="25"/>
      <c r="N86" s="35">
        <v>43</v>
      </c>
      <c r="O86" s="36">
        <f t="shared" si="47"/>
        <v>0</v>
      </c>
      <c r="P86" s="37">
        <f t="shared" si="37"/>
        <v>32</v>
      </c>
      <c r="Q86" s="36">
        <f t="shared" si="38"/>
        <v>0</v>
      </c>
      <c r="R86" s="25">
        <f t="shared" si="39"/>
        <v>12800</v>
      </c>
      <c r="S86" s="25">
        <f t="shared" si="40"/>
        <v>0</v>
      </c>
      <c r="T86" s="25">
        <f t="shared" si="41"/>
        <v>21300</v>
      </c>
      <c r="U86" s="25">
        <f t="shared" si="42"/>
        <v>21300</v>
      </c>
      <c r="V86" s="25">
        <f t="shared" si="43"/>
        <v>0</v>
      </c>
    </row>
    <row r="87" spans="1:22" ht="15.95" customHeight="1">
      <c r="A87" s="20" t="s">
        <v>96</v>
      </c>
      <c r="B87" s="17">
        <v>28</v>
      </c>
      <c r="C87" s="17">
        <v>16</v>
      </c>
      <c r="D87" s="17">
        <v>16</v>
      </c>
      <c r="E87" s="17"/>
      <c r="F87" s="17">
        <v>12</v>
      </c>
      <c r="G87" s="17">
        <v>12</v>
      </c>
      <c r="H87" s="17"/>
      <c r="I87" s="25">
        <f t="shared" si="36"/>
        <v>22000</v>
      </c>
      <c r="J87" s="25">
        <f t="shared" si="44"/>
        <v>22000</v>
      </c>
      <c r="K87" s="25">
        <f t="shared" si="45"/>
        <v>0</v>
      </c>
      <c r="L87" s="40">
        <v>137</v>
      </c>
      <c r="M87" s="25"/>
      <c r="N87" s="35">
        <v>72</v>
      </c>
      <c r="O87" s="36">
        <f t="shared" si="47"/>
        <v>0</v>
      </c>
      <c r="P87" s="37">
        <f t="shared" si="37"/>
        <v>44</v>
      </c>
      <c r="Q87" s="36">
        <f t="shared" si="38"/>
        <v>0</v>
      </c>
      <c r="R87" s="25">
        <f t="shared" si="39"/>
        <v>17600</v>
      </c>
      <c r="S87" s="25">
        <f t="shared" si="40"/>
        <v>0</v>
      </c>
      <c r="T87" s="25">
        <f t="shared" si="41"/>
        <v>39600</v>
      </c>
      <c r="U87" s="25">
        <f t="shared" si="42"/>
        <v>39600</v>
      </c>
      <c r="V87" s="25">
        <f t="shared" si="43"/>
        <v>0</v>
      </c>
    </row>
    <row r="88" spans="1:22" ht="15.95" customHeight="1">
      <c r="A88" s="28" t="s">
        <v>97</v>
      </c>
      <c r="B88" s="22">
        <f>SUM(B89:B92)</f>
        <v>55</v>
      </c>
      <c r="C88" s="22">
        <f t="shared" ref="C88:O88" si="48">SUM(C89:C92)</f>
        <v>31</v>
      </c>
      <c r="D88" s="22">
        <f t="shared" si="48"/>
        <v>31</v>
      </c>
      <c r="E88" s="22">
        <f t="shared" si="48"/>
        <v>0</v>
      </c>
      <c r="F88" s="22">
        <f t="shared" si="48"/>
        <v>24</v>
      </c>
      <c r="G88" s="22">
        <f t="shared" si="48"/>
        <v>24</v>
      </c>
      <c r="H88" s="22">
        <f t="shared" si="48"/>
        <v>0</v>
      </c>
      <c r="I88" s="25">
        <f t="shared" si="36"/>
        <v>43000</v>
      </c>
      <c r="J88" s="22">
        <f t="shared" si="48"/>
        <v>43000</v>
      </c>
      <c r="K88" s="22">
        <f t="shared" si="48"/>
        <v>0</v>
      </c>
      <c r="L88" s="22">
        <f t="shared" si="48"/>
        <v>167</v>
      </c>
      <c r="M88" s="29">
        <f t="shared" si="48"/>
        <v>0</v>
      </c>
      <c r="N88" s="41">
        <f t="shared" si="48"/>
        <v>73.48</v>
      </c>
      <c r="O88" s="29">
        <f t="shared" si="48"/>
        <v>0</v>
      </c>
      <c r="P88" s="37">
        <f t="shared" si="37"/>
        <v>18.480000000000004</v>
      </c>
      <c r="Q88" s="36">
        <f t="shared" si="38"/>
        <v>0</v>
      </c>
      <c r="R88" s="25">
        <f t="shared" si="39"/>
        <v>7392.0000000000018</v>
      </c>
      <c r="S88" s="25">
        <f t="shared" si="40"/>
        <v>0</v>
      </c>
      <c r="T88" s="25">
        <f t="shared" si="41"/>
        <v>50392</v>
      </c>
      <c r="U88" s="25">
        <f t="shared" si="42"/>
        <v>50392</v>
      </c>
      <c r="V88" s="25">
        <f t="shared" si="43"/>
        <v>0</v>
      </c>
    </row>
    <row r="89" spans="1:22" ht="15.95" customHeight="1">
      <c r="A89" s="20" t="s">
        <v>98</v>
      </c>
      <c r="B89" s="17">
        <v>35</v>
      </c>
      <c r="C89" s="18">
        <v>24</v>
      </c>
      <c r="D89" s="18">
        <v>24</v>
      </c>
      <c r="E89" s="18"/>
      <c r="F89" s="18">
        <v>11</v>
      </c>
      <c r="G89" s="18">
        <v>11</v>
      </c>
      <c r="H89" s="18"/>
      <c r="I89" s="25">
        <f t="shared" si="36"/>
        <v>29500</v>
      </c>
      <c r="J89" s="25">
        <f t="shared" si="44"/>
        <v>29500</v>
      </c>
      <c r="K89" s="25">
        <f t="shared" si="45"/>
        <v>0</v>
      </c>
      <c r="L89" s="40">
        <v>108</v>
      </c>
      <c r="M89" s="25"/>
      <c r="N89" s="35">
        <f>L89*0.44</f>
        <v>47.52</v>
      </c>
      <c r="O89" s="36">
        <f>M89*0.62</f>
        <v>0</v>
      </c>
      <c r="P89" s="37">
        <f t="shared" si="37"/>
        <v>12.520000000000003</v>
      </c>
      <c r="Q89" s="36">
        <f t="shared" si="38"/>
        <v>0</v>
      </c>
      <c r="R89" s="25">
        <f t="shared" si="39"/>
        <v>5008.0000000000009</v>
      </c>
      <c r="S89" s="25">
        <f t="shared" si="40"/>
        <v>0</v>
      </c>
      <c r="T89" s="25">
        <f t="shared" si="41"/>
        <v>34508</v>
      </c>
      <c r="U89" s="25">
        <f t="shared" si="42"/>
        <v>34508</v>
      </c>
      <c r="V89" s="25">
        <f t="shared" si="43"/>
        <v>0</v>
      </c>
    </row>
    <row r="90" spans="1:22" ht="15.95" customHeight="1">
      <c r="A90" s="20" t="s">
        <v>99</v>
      </c>
      <c r="B90" s="17">
        <v>6</v>
      </c>
      <c r="C90" s="18">
        <v>0</v>
      </c>
      <c r="D90" s="18">
        <v>0</v>
      </c>
      <c r="E90" s="18"/>
      <c r="F90" s="18">
        <v>6</v>
      </c>
      <c r="G90" s="18">
        <v>6</v>
      </c>
      <c r="H90" s="18"/>
      <c r="I90" s="25">
        <f t="shared" si="36"/>
        <v>3000</v>
      </c>
      <c r="J90" s="25">
        <f t="shared" si="44"/>
        <v>3000</v>
      </c>
      <c r="K90" s="25">
        <f t="shared" si="45"/>
        <v>0</v>
      </c>
      <c r="L90" s="40">
        <v>18</v>
      </c>
      <c r="M90" s="25"/>
      <c r="N90" s="35">
        <f>L90*0.44</f>
        <v>7.92</v>
      </c>
      <c r="O90" s="36">
        <f>M90*0.62</f>
        <v>0</v>
      </c>
      <c r="P90" s="37">
        <f t="shared" si="37"/>
        <v>1.92</v>
      </c>
      <c r="Q90" s="36">
        <f t="shared" si="38"/>
        <v>0</v>
      </c>
      <c r="R90" s="25">
        <f t="shared" si="39"/>
        <v>768</v>
      </c>
      <c r="S90" s="25">
        <f t="shared" si="40"/>
        <v>0</v>
      </c>
      <c r="T90" s="25">
        <f t="shared" si="41"/>
        <v>3768</v>
      </c>
      <c r="U90" s="25">
        <f t="shared" si="42"/>
        <v>3768</v>
      </c>
      <c r="V90" s="25">
        <f t="shared" si="43"/>
        <v>0</v>
      </c>
    </row>
    <row r="91" spans="1:22" ht="15.95" customHeight="1">
      <c r="A91" s="20" t="s">
        <v>100</v>
      </c>
      <c r="B91" s="17">
        <v>11</v>
      </c>
      <c r="C91" s="18">
        <v>4</v>
      </c>
      <c r="D91" s="18">
        <v>4</v>
      </c>
      <c r="E91" s="18"/>
      <c r="F91" s="18">
        <v>7</v>
      </c>
      <c r="G91" s="18">
        <v>7</v>
      </c>
      <c r="H91" s="18"/>
      <c r="I91" s="25">
        <f t="shared" si="36"/>
        <v>7500</v>
      </c>
      <c r="J91" s="25">
        <f t="shared" si="44"/>
        <v>7500</v>
      </c>
      <c r="K91" s="25">
        <f t="shared" si="45"/>
        <v>0</v>
      </c>
      <c r="L91" s="40">
        <v>27</v>
      </c>
      <c r="M91" s="25"/>
      <c r="N91" s="35">
        <f>L91*0.44</f>
        <v>11.88</v>
      </c>
      <c r="O91" s="36">
        <f>M91*0.62</f>
        <v>0</v>
      </c>
      <c r="P91" s="37">
        <f t="shared" si="37"/>
        <v>0.88000000000000078</v>
      </c>
      <c r="Q91" s="36">
        <f t="shared" si="38"/>
        <v>0</v>
      </c>
      <c r="R91" s="25">
        <f t="shared" si="39"/>
        <v>352.00000000000034</v>
      </c>
      <c r="S91" s="25">
        <f t="shared" si="40"/>
        <v>0</v>
      </c>
      <c r="T91" s="25">
        <f t="shared" si="41"/>
        <v>7852</v>
      </c>
      <c r="U91" s="25">
        <f t="shared" si="42"/>
        <v>7852</v>
      </c>
      <c r="V91" s="25">
        <f t="shared" si="43"/>
        <v>0</v>
      </c>
    </row>
    <row r="92" spans="1:22" ht="15.95" customHeight="1">
      <c r="A92" s="20" t="s">
        <v>101</v>
      </c>
      <c r="B92" s="17">
        <v>3</v>
      </c>
      <c r="C92" s="18">
        <v>3</v>
      </c>
      <c r="D92" s="18">
        <v>3</v>
      </c>
      <c r="E92" s="18"/>
      <c r="F92" s="18">
        <v>0</v>
      </c>
      <c r="G92" s="18">
        <v>0</v>
      </c>
      <c r="H92" s="18"/>
      <c r="I92" s="25">
        <f t="shared" si="36"/>
        <v>3000</v>
      </c>
      <c r="J92" s="25">
        <f t="shared" si="44"/>
        <v>3000</v>
      </c>
      <c r="K92" s="25">
        <f t="shared" si="45"/>
        <v>0</v>
      </c>
      <c r="L92" s="40">
        <v>14</v>
      </c>
      <c r="M92" s="25"/>
      <c r="N92" s="35">
        <f>L92*0.44</f>
        <v>6.16</v>
      </c>
      <c r="O92" s="36">
        <f>M92*0.62</f>
        <v>0</v>
      </c>
      <c r="P92" s="37">
        <f t="shared" si="37"/>
        <v>3.16</v>
      </c>
      <c r="Q92" s="36">
        <f t="shared" si="38"/>
        <v>0</v>
      </c>
      <c r="R92" s="25">
        <f t="shared" si="39"/>
        <v>1264</v>
      </c>
      <c r="S92" s="25">
        <f t="shared" si="40"/>
        <v>0</v>
      </c>
      <c r="T92" s="25">
        <f t="shared" si="41"/>
        <v>4264</v>
      </c>
      <c r="U92" s="25">
        <f t="shared" si="42"/>
        <v>4264</v>
      </c>
      <c r="V92" s="25">
        <f t="shared" si="43"/>
        <v>0</v>
      </c>
    </row>
    <row r="93" spans="1:22" ht="15.95" customHeight="1">
      <c r="A93" s="28" t="s">
        <v>102</v>
      </c>
      <c r="B93" s="22">
        <f>SUM(B94:B96)</f>
        <v>99</v>
      </c>
      <c r="C93" s="22">
        <f t="shared" ref="C93:O93" si="49">SUM(C94:C96)</f>
        <v>87</v>
      </c>
      <c r="D93" s="22">
        <f t="shared" si="49"/>
        <v>54</v>
      </c>
      <c r="E93" s="22">
        <f t="shared" si="49"/>
        <v>33</v>
      </c>
      <c r="F93" s="22">
        <f t="shared" si="49"/>
        <v>12</v>
      </c>
      <c r="G93" s="22">
        <f t="shared" si="49"/>
        <v>12</v>
      </c>
      <c r="H93" s="22">
        <f t="shared" si="49"/>
        <v>0</v>
      </c>
      <c r="I93" s="25">
        <f t="shared" si="36"/>
        <v>101250</v>
      </c>
      <c r="J93" s="22">
        <f t="shared" si="49"/>
        <v>60000</v>
      </c>
      <c r="K93" s="22">
        <f t="shared" si="49"/>
        <v>41250</v>
      </c>
      <c r="L93" s="22">
        <f t="shared" si="49"/>
        <v>163</v>
      </c>
      <c r="M93" s="29">
        <f t="shared" si="49"/>
        <v>62</v>
      </c>
      <c r="N93" s="41">
        <f t="shared" si="49"/>
        <v>134</v>
      </c>
      <c r="O93" s="29">
        <f t="shared" si="49"/>
        <v>43.4</v>
      </c>
      <c r="P93" s="37">
        <f t="shared" si="37"/>
        <v>68</v>
      </c>
      <c r="Q93" s="36">
        <f t="shared" si="38"/>
        <v>10.399999999999999</v>
      </c>
      <c r="R93" s="25">
        <f t="shared" si="39"/>
        <v>27200</v>
      </c>
      <c r="S93" s="25">
        <f t="shared" si="40"/>
        <v>5199.9999999999991</v>
      </c>
      <c r="T93" s="25">
        <f t="shared" si="41"/>
        <v>133650</v>
      </c>
      <c r="U93" s="25">
        <f t="shared" si="42"/>
        <v>87200</v>
      </c>
      <c r="V93" s="25">
        <f t="shared" si="43"/>
        <v>46450</v>
      </c>
    </row>
    <row r="94" spans="1:22" ht="15.95" customHeight="1">
      <c r="A94" s="16" t="s">
        <v>103</v>
      </c>
      <c r="B94" s="17">
        <v>33</v>
      </c>
      <c r="C94" s="18">
        <v>33</v>
      </c>
      <c r="D94" s="18"/>
      <c r="E94" s="18">
        <v>33</v>
      </c>
      <c r="F94" s="18">
        <v>0</v>
      </c>
      <c r="G94" s="18"/>
      <c r="H94" s="18">
        <v>0</v>
      </c>
      <c r="I94" s="25">
        <f t="shared" si="36"/>
        <v>41250</v>
      </c>
      <c r="J94" s="25">
        <f t="shared" si="44"/>
        <v>0</v>
      </c>
      <c r="K94" s="25">
        <f t="shared" si="45"/>
        <v>41250</v>
      </c>
      <c r="L94" s="25"/>
      <c r="M94" s="40">
        <v>62</v>
      </c>
      <c r="N94" s="35">
        <f>L94*0.44</f>
        <v>0</v>
      </c>
      <c r="O94" s="36">
        <f>M94*0.7</f>
        <v>43.4</v>
      </c>
      <c r="P94" s="37">
        <f t="shared" si="37"/>
        <v>0</v>
      </c>
      <c r="Q94" s="36">
        <f t="shared" si="38"/>
        <v>10.399999999999999</v>
      </c>
      <c r="R94" s="25">
        <f t="shared" si="39"/>
        <v>0</v>
      </c>
      <c r="S94" s="25">
        <f t="shared" si="40"/>
        <v>5199.9999999999991</v>
      </c>
      <c r="T94" s="25">
        <f t="shared" si="41"/>
        <v>46450</v>
      </c>
      <c r="U94" s="25">
        <f t="shared" si="42"/>
        <v>0</v>
      </c>
      <c r="V94" s="25">
        <f t="shared" si="43"/>
        <v>46450</v>
      </c>
    </row>
    <row r="95" spans="1:22" ht="15.95" customHeight="1">
      <c r="A95" s="20" t="s">
        <v>104</v>
      </c>
      <c r="B95" s="17">
        <v>22</v>
      </c>
      <c r="C95" s="18">
        <v>10</v>
      </c>
      <c r="D95" s="18">
        <v>10</v>
      </c>
      <c r="E95" s="18"/>
      <c r="F95" s="18">
        <v>12</v>
      </c>
      <c r="G95" s="18">
        <v>12</v>
      </c>
      <c r="H95" s="18"/>
      <c r="I95" s="25">
        <f t="shared" si="36"/>
        <v>16000</v>
      </c>
      <c r="J95" s="25">
        <f t="shared" si="44"/>
        <v>16000</v>
      </c>
      <c r="K95" s="25">
        <f t="shared" si="45"/>
        <v>0</v>
      </c>
      <c r="L95" s="40">
        <v>50</v>
      </c>
      <c r="M95" s="25"/>
      <c r="N95" s="35">
        <f>L95*0.44</f>
        <v>22</v>
      </c>
      <c r="O95" s="36">
        <f>M95*0.62</f>
        <v>0</v>
      </c>
      <c r="P95" s="37">
        <f t="shared" si="37"/>
        <v>0</v>
      </c>
      <c r="Q95" s="36">
        <f t="shared" si="38"/>
        <v>0</v>
      </c>
      <c r="R95" s="25">
        <f t="shared" si="39"/>
        <v>0</v>
      </c>
      <c r="S95" s="25">
        <f t="shared" si="40"/>
        <v>0</v>
      </c>
      <c r="T95" s="25">
        <f t="shared" si="41"/>
        <v>16000</v>
      </c>
      <c r="U95" s="25">
        <f t="shared" si="42"/>
        <v>16000</v>
      </c>
      <c r="V95" s="25">
        <f t="shared" si="43"/>
        <v>0</v>
      </c>
    </row>
    <row r="96" spans="1:22" ht="15.95" customHeight="1">
      <c r="A96" s="20" t="s">
        <v>105</v>
      </c>
      <c r="B96" s="17">
        <v>44</v>
      </c>
      <c r="C96" s="18">
        <v>44</v>
      </c>
      <c r="D96" s="18">
        <v>44</v>
      </c>
      <c r="E96" s="18"/>
      <c r="F96" s="18">
        <v>0</v>
      </c>
      <c r="G96" s="18">
        <v>0</v>
      </c>
      <c r="H96" s="18"/>
      <c r="I96" s="25">
        <f t="shared" si="36"/>
        <v>44000</v>
      </c>
      <c r="J96" s="25">
        <f t="shared" si="44"/>
        <v>44000</v>
      </c>
      <c r="K96" s="25">
        <f t="shared" si="45"/>
        <v>0</v>
      </c>
      <c r="L96" s="40">
        <v>113</v>
      </c>
      <c r="M96" s="25"/>
      <c r="N96" s="35">
        <v>112</v>
      </c>
      <c r="O96" s="36">
        <f>M96*0.62</f>
        <v>0</v>
      </c>
      <c r="P96" s="37">
        <f t="shared" si="37"/>
        <v>68</v>
      </c>
      <c r="Q96" s="36">
        <f t="shared" si="38"/>
        <v>0</v>
      </c>
      <c r="R96" s="25">
        <f t="shared" si="39"/>
        <v>27200</v>
      </c>
      <c r="S96" s="25">
        <f t="shared" si="40"/>
        <v>0</v>
      </c>
      <c r="T96" s="25">
        <f t="shared" si="41"/>
        <v>71200</v>
      </c>
      <c r="U96" s="25">
        <f t="shared" si="42"/>
        <v>71200</v>
      </c>
      <c r="V96" s="25">
        <f t="shared" si="43"/>
        <v>0</v>
      </c>
    </row>
    <row r="97" spans="1:22" ht="44.25" customHeight="1">
      <c r="A97" s="67" t="s">
        <v>106</v>
      </c>
      <c r="B97" s="67"/>
      <c r="C97" s="67"/>
      <c r="D97" s="67"/>
      <c r="E97" s="67"/>
      <c r="F97" s="67"/>
      <c r="G97" s="67"/>
      <c r="H97" s="67"/>
      <c r="I97" s="67"/>
      <c r="J97" s="67"/>
      <c r="K97" s="67"/>
      <c r="L97" s="67"/>
      <c r="M97" s="67"/>
      <c r="N97" s="67"/>
      <c r="O97" s="67"/>
      <c r="P97" s="67"/>
      <c r="Q97" s="67"/>
      <c r="R97" s="67"/>
      <c r="S97" s="67"/>
      <c r="T97" s="67"/>
      <c r="U97" s="67"/>
      <c r="V97" s="67"/>
    </row>
    <row r="98" spans="1:22">
      <c r="A98" s="68" t="s">
        <v>107</v>
      </c>
      <c r="B98" s="68"/>
      <c r="C98" s="68"/>
      <c r="D98" s="68"/>
      <c r="E98" s="68"/>
      <c r="F98" s="68"/>
      <c r="G98" s="68"/>
      <c r="H98" s="68"/>
      <c r="I98" s="68"/>
      <c r="J98" s="68"/>
      <c r="K98" s="68"/>
      <c r="L98" s="68"/>
      <c r="M98" s="68"/>
      <c r="N98" s="68"/>
      <c r="O98" s="68"/>
      <c r="P98" s="68"/>
      <c r="Q98" s="68"/>
      <c r="R98" s="68"/>
      <c r="S98" s="68"/>
      <c r="T98" s="68"/>
      <c r="U98" s="68"/>
      <c r="V98" s="68"/>
    </row>
    <row r="99" spans="1:22">
      <c r="A99" s="45" t="s">
        <v>108</v>
      </c>
    </row>
    <row r="100" spans="1:22">
      <c r="A100" t="s">
        <v>109</v>
      </c>
    </row>
  </sheetData>
  <mergeCells count="35">
    <mergeCell ref="A1:V1"/>
    <mergeCell ref="T2:V2"/>
    <mergeCell ref="C3:H3"/>
    <mergeCell ref="C4:E4"/>
    <mergeCell ref="F4:H4"/>
    <mergeCell ref="A97:V97"/>
    <mergeCell ref="A98:V98"/>
    <mergeCell ref="A3:A6"/>
    <mergeCell ref="B3:B6"/>
    <mergeCell ref="C5:C6"/>
    <mergeCell ref="D5:D6"/>
    <mergeCell ref="E5:E6"/>
    <mergeCell ref="F5:F6"/>
    <mergeCell ref="G5:G6"/>
    <mergeCell ref="H5:H6"/>
    <mergeCell ref="I5:I6"/>
    <mergeCell ref="J5:J6"/>
    <mergeCell ref="K5:K6"/>
    <mergeCell ref="L5:L6"/>
    <mergeCell ref="M5:M6"/>
    <mergeCell ref="N5:N6"/>
    <mergeCell ref="T5:T6"/>
    <mergeCell ref="U5:U6"/>
    <mergeCell ref="V5:V6"/>
    <mergeCell ref="I3:K4"/>
    <mergeCell ref="L3:M4"/>
    <mergeCell ref="N3:O4"/>
    <mergeCell ref="P3:Q4"/>
    <mergeCell ref="R3:S4"/>
    <mergeCell ref="T3:V4"/>
    <mergeCell ref="O5:O6"/>
    <mergeCell ref="P5:P6"/>
    <mergeCell ref="Q5:Q6"/>
    <mergeCell ref="R5:R6"/>
    <mergeCell ref="S5:S6"/>
  </mergeCells>
  <phoneticPr fontId="30" type="noConversion"/>
  <pageMargins left="0.75138888888888899" right="0.51180555555555596" top="1" bottom="1" header="0.5" footer="0.5"/>
  <pageSetup paperSize="9" scale="95" fitToHeight="0" orientation="landscape"/>
</worksheet>
</file>

<file path=xl/worksheets/sheet2.xml><?xml version="1.0" encoding="utf-8"?>
<worksheet xmlns="http://schemas.openxmlformats.org/spreadsheetml/2006/main" xmlns:r="http://schemas.openxmlformats.org/officeDocument/2006/relationships">
  <dimension ref="A1:D21"/>
  <sheetViews>
    <sheetView topLeftCell="A13" workbookViewId="0">
      <selection activeCell="C9" sqref="C9"/>
    </sheetView>
  </sheetViews>
  <sheetFormatPr defaultColWidth="9" defaultRowHeight="13.5"/>
  <cols>
    <col min="1" max="1" width="17.125" customWidth="1"/>
    <col min="2" max="2" width="15.375" customWidth="1"/>
    <col min="3" max="3" width="39" customWidth="1"/>
    <col min="4" max="4" width="17.375" customWidth="1"/>
  </cols>
  <sheetData>
    <row r="1" spans="1:4">
      <c r="A1" s="1" t="s">
        <v>110</v>
      </c>
      <c r="B1" s="1"/>
      <c r="C1" s="1"/>
      <c r="D1" s="1"/>
    </row>
    <row r="2" spans="1:4" ht="25.5">
      <c r="A2" s="87" t="s">
        <v>111</v>
      </c>
      <c r="B2" s="87"/>
      <c r="C2" s="87"/>
      <c r="D2" s="87"/>
    </row>
    <row r="3" spans="1:4" ht="28.5" customHeight="1">
      <c r="A3" s="88" t="s">
        <v>112</v>
      </c>
      <c r="B3" s="88"/>
      <c r="C3" s="88"/>
      <c r="D3" s="2"/>
    </row>
    <row r="4" spans="1:4" ht="51.75" customHeight="1">
      <c r="A4" s="3" t="s">
        <v>113</v>
      </c>
      <c r="B4" s="89" t="s">
        <v>114</v>
      </c>
      <c r="C4" s="89"/>
      <c r="D4" s="5" t="s">
        <v>115</v>
      </c>
    </row>
    <row r="5" spans="1:4" ht="64.5" customHeight="1">
      <c r="A5" s="3" t="s">
        <v>116</v>
      </c>
      <c r="B5" s="90" t="s">
        <v>117</v>
      </c>
      <c r="C5" s="90"/>
      <c r="D5" s="90"/>
    </row>
    <row r="6" spans="1:4" ht="28.5" customHeight="1">
      <c r="A6" s="91" t="s">
        <v>118</v>
      </c>
      <c r="B6" s="92"/>
      <c r="C6" s="92"/>
      <c r="D6" s="6"/>
    </row>
    <row r="7" spans="1:4" ht="27.75" customHeight="1">
      <c r="A7" s="7" t="s">
        <v>119</v>
      </c>
      <c r="B7" s="7" t="s">
        <v>120</v>
      </c>
      <c r="C7" s="7" t="s">
        <v>121</v>
      </c>
      <c r="D7" s="8" t="s">
        <v>122</v>
      </c>
    </row>
    <row r="8" spans="1:4" ht="30" customHeight="1">
      <c r="A8" s="84" t="s">
        <v>123</v>
      </c>
      <c r="B8" s="84" t="s">
        <v>124</v>
      </c>
      <c r="C8" s="4" t="s">
        <v>125</v>
      </c>
      <c r="D8" s="8">
        <v>4037</v>
      </c>
    </row>
    <row r="9" spans="1:4" ht="30" customHeight="1">
      <c r="A9" s="85"/>
      <c r="B9" s="85"/>
      <c r="C9" s="4" t="s">
        <v>126</v>
      </c>
      <c r="D9" s="8">
        <v>1439</v>
      </c>
    </row>
    <row r="10" spans="1:4" ht="30" customHeight="1">
      <c r="A10" s="85"/>
      <c r="B10" s="85"/>
      <c r="C10" s="4" t="s">
        <v>127</v>
      </c>
      <c r="D10" s="8">
        <f>D8-D9</f>
        <v>2598</v>
      </c>
    </row>
    <row r="11" spans="1:4" ht="30" customHeight="1">
      <c r="A11" s="85"/>
      <c r="B11" s="85"/>
      <c r="C11" s="4" t="s">
        <v>128</v>
      </c>
      <c r="D11" s="8">
        <v>2864</v>
      </c>
    </row>
    <row r="12" spans="1:4" ht="30" customHeight="1">
      <c r="A12" s="85"/>
      <c r="B12" s="85"/>
      <c r="C12" s="4" t="s">
        <v>129</v>
      </c>
      <c r="D12" s="8">
        <v>802</v>
      </c>
    </row>
    <row r="13" spans="1:4" ht="30" customHeight="1">
      <c r="A13" s="85"/>
      <c r="B13" s="86"/>
      <c r="C13" s="4" t="s">
        <v>130</v>
      </c>
      <c r="D13" s="8">
        <f>D11-D12</f>
        <v>2062</v>
      </c>
    </row>
    <row r="14" spans="1:4" ht="30" customHeight="1">
      <c r="A14" s="85"/>
      <c r="B14" s="4" t="s">
        <v>131</v>
      </c>
      <c r="C14" s="4" t="s">
        <v>132</v>
      </c>
      <c r="D14" s="9">
        <v>1</v>
      </c>
    </row>
    <row r="15" spans="1:4" ht="30" customHeight="1">
      <c r="A15" s="85"/>
      <c r="B15" s="4" t="s">
        <v>133</v>
      </c>
      <c r="C15" s="4" t="s">
        <v>134</v>
      </c>
      <c r="D15" s="9">
        <v>1</v>
      </c>
    </row>
    <row r="16" spans="1:4" ht="30" customHeight="1">
      <c r="A16" s="85"/>
      <c r="B16" s="4" t="s">
        <v>135</v>
      </c>
      <c r="C16" s="4" t="s">
        <v>136</v>
      </c>
      <c r="D16" s="7" t="s">
        <v>137</v>
      </c>
    </row>
    <row r="17" spans="1:4" ht="30" customHeight="1">
      <c r="A17" s="85"/>
      <c r="B17" s="4" t="s">
        <v>135</v>
      </c>
      <c r="C17" s="4" t="s">
        <v>138</v>
      </c>
      <c r="D17" s="7" t="s">
        <v>139</v>
      </c>
    </row>
    <row r="18" spans="1:4" ht="30" customHeight="1">
      <c r="A18" s="85"/>
      <c r="B18" s="4" t="s">
        <v>135</v>
      </c>
      <c r="C18" s="4" t="s">
        <v>140</v>
      </c>
      <c r="D18" s="7" t="s">
        <v>141</v>
      </c>
    </row>
    <row r="19" spans="1:4" ht="30" customHeight="1">
      <c r="A19" s="86"/>
      <c r="B19" s="4" t="s">
        <v>135</v>
      </c>
      <c r="C19" s="4" t="s">
        <v>142</v>
      </c>
      <c r="D19" s="9" t="s">
        <v>143</v>
      </c>
    </row>
    <row r="20" spans="1:4" ht="30" customHeight="1">
      <c r="A20" s="84" t="s">
        <v>144</v>
      </c>
      <c r="B20" s="4" t="s">
        <v>145</v>
      </c>
      <c r="C20" s="4" t="s">
        <v>146</v>
      </c>
      <c r="D20" s="10" t="s">
        <v>147</v>
      </c>
    </row>
    <row r="21" spans="1:4" ht="30" customHeight="1">
      <c r="A21" s="86"/>
      <c r="B21" s="4" t="s">
        <v>145</v>
      </c>
      <c r="C21" s="4" t="s">
        <v>148</v>
      </c>
      <c r="D21" s="10" t="s">
        <v>147</v>
      </c>
    </row>
  </sheetData>
  <mergeCells count="8">
    <mergeCell ref="A8:A19"/>
    <mergeCell ref="A20:A21"/>
    <mergeCell ref="B8:B13"/>
    <mergeCell ref="A2:D2"/>
    <mergeCell ref="A3:C3"/>
    <mergeCell ref="B4:C4"/>
    <mergeCell ref="B5:D5"/>
    <mergeCell ref="A6:C6"/>
  </mergeCells>
  <phoneticPr fontId="30" type="noConversion"/>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下达资金表</vt:lpstr>
      <vt:lpstr>绩效目标</vt:lpstr>
    </vt:vector>
  </TitlesOfParts>
  <Company>楚雄州姚安县党政机关单位</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龚丽芬</dc:creator>
  <cp:lastModifiedBy>微软用户</cp:lastModifiedBy>
  <dcterms:created xsi:type="dcterms:W3CDTF">2020-02-28T09:15:00Z</dcterms:created>
  <dcterms:modified xsi:type="dcterms:W3CDTF">2020-03-04T02:41:51Z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