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90"/>
  </bookViews>
  <sheets>
    <sheet name="2000万元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'2000万元'!$A$1:$O$36</definedName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'2000万元'!$3:$5</definedName>
  </definedNames>
  <calcPr calcId="144525" concurrentCalc="0"/>
</workbook>
</file>

<file path=xl/sharedStrings.xml><?xml version="1.0" encoding="utf-8"?>
<sst xmlns="http://schemas.openxmlformats.org/spreadsheetml/2006/main" count="79">
  <si>
    <t>附表</t>
  </si>
  <si>
    <t xml:space="preserve">姚安县2017年退出贫困县一次性奖励专项扶贫资金项目表 </t>
  </si>
  <si>
    <t>序号</t>
  </si>
  <si>
    <t>乡镇名称</t>
  </si>
  <si>
    <t>项目名称</t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</si>
  <si>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性质</t>
    </r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</si>
  <si>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地点</t>
    </r>
  </si>
  <si>
    <t>项目建设规模及内容</t>
  </si>
  <si>
    <t>规模投资（万元）</t>
  </si>
  <si>
    <t>安排资金（万元）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</si>
  <si>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</si>
  <si>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</si>
  <si>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</si>
  <si>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</si>
  <si>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</si>
  <si>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</si>
  <si>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其中</t>
  </si>
  <si>
    <t>省级财政专项扶贫资金</t>
  </si>
  <si>
    <t>合计</t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</si>
  <si>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个</t>
    </r>
  </si>
  <si>
    <t>姚安县</t>
  </si>
  <si>
    <t>姚安县扶贫小额信贷贴息</t>
  </si>
  <si>
    <t>新建</t>
  </si>
  <si>
    <t>全县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</si>
  <si>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年度及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年度扶贫小额信贷三年期贷款财政贴息资金</t>
    </r>
  </si>
  <si>
    <t>扶贫办</t>
  </si>
  <si>
    <r>
      <rPr>
        <sz val="10"/>
        <rFont val="Times New Roman"/>
        <charset val="134"/>
      </rPr>
      <t>2130505.</t>
    </r>
    <r>
      <rPr>
        <sz val="10"/>
        <rFont val="宋体"/>
        <charset val="134"/>
      </rPr>
      <t>生产发展</t>
    </r>
  </si>
  <si>
    <r>
      <rPr>
        <sz val="10"/>
        <rFont val="Times New Roman"/>
        <charset val="134"/>
      </rPr>
      <t>50999.</t>
    </r>
    <r>
      <rPr>
        <sz val="10"/>
        <rFont val="宋体"/>
        <charset val="134"/>
      </rPr>
      <t>其他对个人和家庭补助</t>
    </r>
  </si>
  <si>
    <r>
      <rPr>
        <sz val="10"/>
        <rFont val="Times New Roman"/>
        <charset val="134"/>
      </rPr>
      <t>30399.</t>
    </r>
    <r>
      <rPr>
        <sz val="10"/>
        <rFont val="宋体"/>
        <charset val="134"/>
      </rPr>
      <t>其他对个人和家庭的补助</t>
    </r>
  </si>
  <si>
    <t>姚安县扶贫小额信贷贴息风控金</t>
  </si>
  <si>
    <t>扶贫小额信贷风控金</t>
  </si>
  <si>
    <t>小计</t>
  </si>
  <si>
    <t>水务局</t>
  </si>
  <si>
    <r>
      <rPr>
        <sz val="11"/>
        <color theme="1"/>
        <rFont val="Times New Roman"/>
        <charset val="134"/>
      </rPr>
      <t>2017-2018</t>
    </r>
    <r>
      <rPr>
        <sz val="11"/>
        <color theme="1"/>
        <rFont val="宋体"/>
        <charset val="134"/>
      </rPr>
      <t>农村饮水保障项目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</si>
  <si>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个乡镇</t>
    </r>
  </si>
  <si>
    <t>9个乡镇，57个村委会，154个村民小组新建及改造饮水管道及设施</t>
  </si>
  <si>
    <t>2130504.农村基础设施建设</t>
  </si>
  <si>
    <r>
      <rPr>
        <sz val="10"/>
        <color rgb="FF000000"/>
        <rFont val="Times New Roman"/>
        <charset val="134"/>
      </rPr>
      <t>50302.</t>
    </r>
    <r>
      <rPr>
        <sz val="10"/>
        <color rgb="FF000000"/>
        <rFont val="宋体"/>
        <charset val="134"/>
      </rPr>
      <t>基础设施建设</t>
    </r>
  </si>
  <si>
    <r>
      <rPr>
        <sz val="10"/>
        <rFont val="Times New Roman"/>
        <charset val="134"/>
      </rPr>
      <t>31005.</t>
    </r>
    <r>
      <rPr>
        <sz val="10"/>
        <rFont val="宋体"/>
        <charset val="134"/>
      </rPr>
      <t>基础设施建设</t>
    </r>
  </si>
  <si>
    <t>大河口乡</t>
  </si>
  <si>
    <t>大河口乡2017年度脱贫成效奖励项目</t>
  </si>
  <si>
    <t>小型公益性生产生活设施及产业发展（含动态管理大河口乡2户2人）</t>
  </si>
  <si>
    <r>
      <rPr>
        <sz val="10"/>
        <rFont val="宋体"/>
        <charset val="134"/>
      </rPr>
      <t>含动态管理大河口乡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</si>
  <si>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t>大河口乡涟水、麂子行政村整村推进项目</t>
  </si>
  <si>
    <t>小型公益性生产生活设施及产业发展</t>
  </si>
  <si>
    <t>栋川镇</t>
  </si>
  <si>
    <t>栋川镇2017年度脱贫成效奖励项目</t>
  </si>
  <si>
    <t>小型公益性生产生活设施及产业发展（含动态管理栋川镇3户15人）</t>
  </si>
  <si>
    <r>
      <rPr>
        <sz val="10"/>
        <rFont val="宋体"/>
        <charset val="134"/>
      </rPr>
      <t>含动态管理栋川镇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</si>
  <si>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t>光禄镇</t>
  </si>
  <si>
    <t>光禄镇2017年度脱贫成效奖励项目</t>
  </si>
  <si>
    <t>小型公益性生产生活设施及产业发展（含动态管理光禄镇5户18人）</t>
  </si>
  <si>
    <r>
      <rPr>
        <sz val="10"/>
        <rFont val="宋体"/>
        <charset val="134"/>
      </rPr>
      <t>含光禄镇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人</t>
    </r>
  </si>
  <si>
    <t>光禄镇小邑和班刘行政村整村推进项目</t>
  </si>
  <si>
    <t>官屯镇</t>
  </si>
  <si>
    <t>官屯镇2017年度脱贫成效奖励项目</t>
  </si>
  <si>
    <t>小型公益性生产生活设施及产业发展（含动态管理官屯镇2户8人）</t>
  </si>
  <si>
    <t>含动态管理官屯镇2户8人</t>
  </si>
  <si>
    <t>太平镇</t>
  </si>
  <si>
    <t>太平镇2017年度脱贫成效奖励项目</t>
  </si>
  <si>
    <t>小型公益性生产生活设施及产业发展（含动态管理太平镇1户5人）</t>
  </si>
  <si>
    <r>
      <rPr>
        <sz val="10"/>
        <rFont val="宋体"/>
        <charset val="134"/>
      </rPr>
      <t>含动态管理太平镇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</t>
    </r>
  </si>
  <si>
    <t>姚安县太平镇整乡推进项目</t>
  </si>
  <si>
    <t>前场镇</t>
  </si>
  <si>
    <t>前场镇2017年度脱贫成效奖励项目</t>
  </si>
  <si>
    <t>小型公益性生产生活设施及产业发展（含动态管理前场镇1户4人）</t>
  </si>
  <si>
    <r>
      <rPr>
        <sz val="10"/>
        <rFont val="宋体"/>
        <charset val="134"/>
      </rPr>
      <t>含动态管理前场镇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</si>
  <si>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t>前场镇庄科、石河、木署、新街行政村整村推进项目</t>
  </si>
  <si>
    <t>弥兴镇</t>
  </si>
  <si>
    <t>弥兴镇2017年度脱贫成效奖励项目</t>
  </si>
  <si>
    <t>小型公益性生产生活设施及产业发展（含动态管理弥兴镇6户16人）</t>
  </si>
  <si>
    <r>
      <rPr>
        <sz val="10"/>
        <rFont val="宋体"/>
        <charset val="134"/>
      </rPr>
      <t>含动态管理弥兴镇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人</t>
    </r>
  </si>
  <si>
    <t>左门乡</t>
  </si>
  <si>
    <t>左门乡2017年度脱贫成效奖励项目</t>
  </si>
  <si>
    <t>左门乡苤拉、左门行政村整村推进项目</t>
  </si>
  <si>
    <t>适中乡</t>
  </si>
  <si>
    <t>适中乡2017年度脱贫成效奖励项目</t>
  </si>
  <si>
    <t>小型公益性生产生活设施及产业发展（含动态管理适中乡2户10人）</t>
  </si>
  <si>
    <r>
      <rPr>
        <sz val="10"/>
        <rFont val="宋体"/>
        <charset val="134"/>
      </rPr>
      <t>含动态管理适中乡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</si>
</sst>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33">
    <numFmt numFmtId="176" formatCode="yyyy&quot;年&quot;m&quot;月&quot;d&quot;日&quot;;@"/>
    <numFmt numFmtId="177" formatCode="_-&quot;$&quot;\ * #,##0_-;_-&quot;$&quot;\ * #,##0\-;_-&quot;$&quot;\ * &quot;-&quot;_-;_-@_-"/>
    <numFmt numFmtId="178" formatCode="_-&quot;$&quot;* #,##0_-;\-&quot;$&quot;* #,##0_-;_-&quot;$&quot;* &quot;-&quot;_-;_-@_-"/>
    <numFmt numFmtId="179" formatCode="_-&quot;$&quot;\ * #,##0.00_-;_-&quot;$&quot;\ * #,##0.00\-;_-&quot;$&quot;\ * &quot;-&quot;??_-;_-@_-"/>
    <numFmt numFmtId="43" formatCode="_ * #,##0.00_ ;_ * \-#,##0.00_ ;_ * &quot;-&quot;??_ ;_ @_ "/>
    <numFmt numFmtId="180" formatCode="\$#,##0;\(\$#,##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1" formatCode="&quot;$&quot;\ #,##0.00_-;[Red]&quot;$&quot;\ #,##0.00\-"/>
    <numFmt numFmtId="41" formatCode="_ * #,##0_ ;_ * \-#,##0_ ;_ * &quot;-&quot;_ ;_ @_ "/>
    <numFmt numFmtId="182" formatCode="&quot;\&quot;#,##0;&quot;\&quot;&quot;\&quot;&quot;\&quot;&quot;\&quot;&quot;\&quot;&quot;\&quot;&quot;\&quot;&quot;\&quot;&quot;\&quot;&quot;\&quot;&quot;\&quot;&quot;\&quot;\-#,##0"/>
    <numFmt numFmtId="183" formatCode="#\ ??/??"/>
    <numFmt numFmtId="184" formatCode="_-* #,##0&quot;$&quot;_-;\-* #,##0&quot;$&quot;_-;_-* &quot;-&quot;&quot;$&quot;_-;_-@_-"/>
    <numFmt numFmtId="185" formatCode="0.0_ "/>
    <numFmt numFmtId="186" formatCode="#,##0.0_);\(#,##0.0\)"/>
    <numFmt numFmtId="187" formatCode="_-* #,##0_$_-;\-* #,##0_$_-;_-* &quot;-&quot;_$_-;_-@_-"/>
    <numFmt numFmtId="188" formatCode="_-* #,##0.00_-;\-* #,##0.00_-;_-* &quot;-&quot;??_-;_-@_-"/>
    <numFmt numFmtId="189" formatCode="0.00;[Red]0.00"/>
    <numFmt numFmtId="190" formatCode="_-&quot;$&quot;* #,##0.00_-;\-&quot;$&quot;* #,##0.00_-;_-&quot;$&quot;* &quot;-&quot;??_-;_-@_-"/>
    <numFmt numFmtId="191" formatCode="&quot;$&quot;#,##0.00_);[Red]\(&quot;$&quot;#,##0.00\)"/>
    <numFmt numFmtId="192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3" formatCode="#,##0;\(#,##0\)"/>
    <numFmt numFmtId="194" formatCode="\$#,##0.00;\(\$#,##0.00\)"/>
    <numFmt numFmtId="195" formatCode="0.0"/>
    <numFmt numFmtId="196" formatCode="&quot;$&quot;#,##0_);[Red]\(&quot;$&quot;#,##0\)"/>
    <numFmt numFmtId="197" formatCode="0.00_ "/>
    <numFmt numFmtId="198" formatCode="_-* #,##0.00_$_-;\-* #,##0.00_$_-;_-* &quot;-&quot;??_$_-;_-@_-"/>
    <numFmt numFmtId="199" formatCode="_-* #,##0.00&quot;$&quot;_-;\-* #,##0.00&quot;$&quot;_-;_-* &quot;-&quot;??&quot;$&quot;_-;_-@_-"/>
    <numFmt numFmtId="200" formatCode="yy\.mm\.dd"/>
    <numFmt numFmtId="201" formatCode="0;_琀"/>
    <numFmt numFmtId="202" formatCode="* #,##0;* \-#,##0;* &quot;-&quot;;@"/>
    <numFmt numFmtId="203" formatCode="0;[Red]0"/>
    <numFmt numFmtId="204" formatCode="0_ "/>
  </numFmts>
  <fonts count="97">
    <font>
      <sz val="12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Tahoma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u/>
      <sz val="12"/>
      <color indexed="36"/>
      <name val="宋体"/>
      <charset val="134"/>
    </font>
    <font>
      <sz val="10"/>
      <name val="Arial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8"/>
      <name val="Times New Roman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16"/>
      <name val="MS Serif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8"/>
      <name val="MS Sans Serif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17"/>
      <name val="宋体"/>
      <charset val="134"/>
    </font>
    <font>
      <b/>
      <sz val="10"/>
      <name val="Tms Rmn"/>
      <charset val="134"/>
    </font>
    <font>
      <b/>
      <sz val="11"/>
      <color indexed="8"/>
      <name val="宋体"/>
      <charset val="134"/>
    </font>
    <font>
      <sz val="10"/>
      <name val="Arial Narrow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楷体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8"/>
      <name val="Arial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0"/>
      <name val="奔覆眉"/>
      <charset val="134"/>
    </font>
    <font>
      <sz val="12"/>
      <name val="柧挬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22" borderId="7" applyNumberFormat="0" applyAlignment="0" applyProtection="0">
      <alignment vertical="center"/>
    </xf>
    <xf numFmtId="0" fontId="51" fillId="0" borderId="0">
      <alignment horizontal="center" wrapText="1"/>
      <protection locked="0"/>
    </xf>
    <xf numFmtId="0" fontId="14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23" borderId="16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4" fillId="0" borderId="0" applyNumberFormat="0" applyAlignment="0">
      <alignment horizontal="left"/>
    </xf>
    <xf numFmtId="0" fontId="25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0" borderId="0"/>
    <xf numFmtId="0" fontId="14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0" fillId="2" borderId="1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32" fillId="0" borderId="0"/>
    <xf numFmtId="0" fontId="17" fillId="4" borderId="0" applyNumberFormat="0" applyBorder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5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0" borderId="19">
      <alignment horizontal="center"/>
    </xf>
    <xf numFmtId="0" fontId="22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5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0" fillId="0" borderId="0"/>
    <xf numFmtId="0" fontId="33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0" borderId="0"/>
    <xf numFmtId="0" fontId="30" fillId="15" borderId="0" applyNumberFormat="0" applyBorder="0" applyAlignment="0" applyProtection="0"/>
    <xf numFmtId="0" fontId="32" fillId="0" borderId="0"/>
    <xf numFmtId="0" fontId="20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9" fillId="0" borderId="0"/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/>
    <xf numFmtId="0" fontId="27" fillId="28" borderId="0" applyNumberFormat="0" applyBorder="0" applyAlignment="0" applyProtection="0">
      <alignment vertical="center"/>
    </xf>
    <xf numFmtId="0" fontId="19" fillId="0" borderId="0"/>
    <xf numFmtId="0" fontId="23" fillId="0" borderId="0"/>
    <xf numFmtId="0" fontId="20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0" borderId="0"/>
    <xf numFmtId="0" fontId="32" fillId="0" borderId="0"/>
    <xf numFmtId="0" fontId="62" fillId="0" borderId="0" applyNumberFormat="0" applyFill="0" applyBorder="0" applyProtection="0">
      <alignment vertical="center"/>
    </xf>
    <xf numFmtId="0" fontId="23" fillId="0" borderId="0"/>
    <xf numFmtId="0" fontId="32" fillId="0" borderId="0"/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0"/>
    <xf numFmtId="0" fontId="14" fillId="3" borderId="0" applyNumberFormat="0" applyBorder="0" applyAlignment="0" applyProtection="0">
      <alignment vertical="center"/>
    </xf>
    <xf numFmtId="0" fontId="19" fillId="0" borderId="0"/>
    <xf numFmtId="0" fontId="17" fillId="3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9" fontId="0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32" fillId="0" borderId="0"/>
    <xf numFmtId="0" fontId="65" fillId="0" borderId="22" applyNumberFormat="0" applyFill="0" applyAlignment="0" applyProtection="0">
      <alignment vertical="center"/>
    </xf>
    <xf numFmtId="0" fontId="50" fillId="0" borderId="0"/>
    <xf numFmtId="0" fontId="23" fillId="0" borderId="0"/>
    <xf numFmtId="0" fontId="50" fillId="0" borderId="0"/>
    <xf numFmtId="0" fontId="32" fillId="0" borderId="0" applyProtection="0"/>
    <xf numFmtId="0" fontId="20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0" fillId="0" borderId="0"/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20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0" fillId="0" borderId="0"/>
    <xf numFmtId="0" fontId="55" fillId="0" borderId="2">
      <alignment horizontal="left" vertical="center"/>
    </xf>
    <xf numFmtId="0" fontId="23" fillId="0" borderId="0"/>
    <xf numFmtId="0" fontId="23" fillId="0" borderId="0"/>
    <xf numFmtId="0" fontId="19" fillId="0" borderId="0"/>
    <xf numFmtId="0" fontId="23" fillId="0" borderId="0"/>
    <xf numFmtId="38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  <xf numFmtId="0" fontId="18" fillId="20" borderId="0" applyNumberFormat="0" applyBorder="0" applyAlignment="0" applyProtection="0"/>
    <xf numFmtId="0" fontId="19" fillId="0" borderId="0"/>
    <xf numFmtId="0" fontId="50" fillId="0" borderId="0"/>
    <xf numFmtId="0" fontId="50" fillId="0" borderId="0"/>
    <xf numFmtId="183" fontId="0" fillId="0" borderId="0" applyFont="0" applyFill="0" applyProtection="0"/>
    <xf numFmtId="0" fontId="50" fillId="0" borderId="0"/>
    <xf numFmtId="0" fontId="23" fillId="0" borderId="0"/>
    <xf numFmtId="0" fontId="23" fillId="0" borderId="0"/>
    <xf numFmtId="0" fontId="32" fillId="0" borderId="0"/>
    <xf numFmtId="180" fontId="1" fillId="0" borderId="0"/>
    <xf numFmtId="0" fontId="23" fillId="0" borderId="0"/>
    <xf numFmtId="0" fontId="14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7" fillId="18" borderId="0" applyNumberFormat="0" applyBorder="0" applyAlignment="0" applyProtection="0">
      <alignment vertical="center"/>
    </xf>
    <xf numFmtId="0" fontId="23" fillId="0" borderId="0"/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20" fillId="6" borderId="0" applyNumberFormat="0" applyBorder="0" applyAlignment="0" applyProtection="0">
      <alignment vertical="center"/>
    </xf>
    <xf numFmtId="0" fontId="23" fillId="0" borderId="0"/>
    <xf numFmtId="0" fontId="12" fillId="3" borderId="0" applyNumberFormat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50" fillId="0" borderId="0"/>
    <xf numFmtId="0" fontId="20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50" fillId="0" borderId="0"/>
    <xf numFmtId="0" fontId="2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0" borderId="0"/>
    <xf numFmtId="0" fontId="14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/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2" fontId="32" fillId="0" borderId="0"/>
    <xf numFmtId="0" fontId="17" fillId="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2" fillId="0" borderId="0"/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0" borderId="0">
      <protection locked="0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55" borderId="0" applyNumberFormat="0" applyFont="0" applyBorder="0" applyAlignment="0" applyProtection="0"/>
    <xf numFmtId="0" fontId="20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37" fontId="72" fillId="0" borderId="0"/>
    <xf numFmtId="0" fontId="2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51" fillId="0" borderId="0">
      <alignment horizontal="center" wrapText="1"/>
      <protection locked="0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7" fillId="0" borderId="0"/>
    <xf numFmtId="0" fontId="12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44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58" fillId="0" borderId="0">
      <alignment horizont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52" borderId="0" applyNumberFormat="0" applyBorder="0" applyAlignment="0" applyProtection="0"/>
    <xf numFmtId="0" fontId="27" fillId="5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5" fontId="78" fillId="0" borderId="0"/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18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" fillId="0" borderId="0"/>
    <xf numFmtId="0" fontId="14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18" fillId="17" borderId="0" applyNumberFormat="0" applyBorder="0" applyAlignment="0" applyProtection="0"/>
    <xf numFmtId="0" fontId="30" fillId="17" borderId="0" applyNumberFormat="0" applyBorder="0" applyAlignment="0" applyProtection="0"/>
    <xf numFmtId="0" fontId="67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14" borderId="2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92" fontId="32" fillId="0" borderId="0" applyFill="0" applyBorder="0" applyAlignment="0"/>
    <xf numFmtId="0" fontId="20" fillId="6" borderId="0" applyNumberFormat="0" applyBorder="0" applyAlignment="0" applyProtection="0">
      <alignment vertical="center"/>
    </xf>
    <xf numFmtId="0" fontId="79" fillId="0" borderId="19">
      <alignment horizontal="center"/>
    </xf>
    <xf numFmtId="0" fontId="80" fillId="5" borderId="13" applyNumberFormat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79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3" fontId="1" fillId="0" borderId="0"/>
    <xf numFmtId="0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14" fillId="3" borderId="0" applyNumberFormat="0" applyBorder="0" applyAlignment="0" applyProtection="0">
      <alignment vertical="center"/>
    </xf>
    <xf numFmtId="194" fontId="1" fillId="0" borderId="0"/>
    <xf numFmtId="0" fontId="14" fillId="3" borderId="0" applyNumberFormat="0" applyBorder="0" applyAlignment="0" applyProtection="0">
      <alignment vertical="center"/>
    </xf>
    <xf numFmtId="0" fontId="32" fillId="0" borderId="0"/>
    <xf numFmtId="2" fontId="82" fillId="0" borderId="0" applyProtection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6" applyNumberFormat="0" applyAlignment="0" applyProtection="0">
      <alignment horizontal="left" vertical="center"/>
    </xf>
    <xf numFmtId="0" fontId="20" fillId="6" borderId="0" applyNumberFormat="0" applyBorder="0" applyAlignment="0" applyProtection="0">
      <alignment vertical="center"/>
    </xf>
    <xf numFmtId="0" fontId="83" fillId="0" borderId="0" applyProtection="0"/>
    <xf numFmtId="0" fontId="55" fillId="0" borderId="0" applyProtection="0"/>
    <xf numFmtId="0" fontId="76" fillId="14" borderId="1" applyNumberFormat="0" applyBorder="0" applyAlignment="0" applyProtection="0"/>
    <xf numFmtId="0" fontId="43" fillId="20" borderId="0" applyNumberFormat="0" applyBorder="0" applyAlignment="0" applyProtection="0">
      <alignment vertical="center"/>
    </xf>
    <xf numFmtId="186" fontId="77" fillId="6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86" fontId="84" fillId="61" borderId="0"/>
    <xf numFmtId="40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2" borderId="0" applyNumberFormat="0" applyFont="0" applyBorder="0" applyAlignment="0">
      <alignment horizontal="center"/>
    </xf>
    <xf numFmtId="0" fontId="32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63" borderId="2" applyNumberFormat="0" applyFont="0" applyAlignment="0">
      <alignment horizontal="center"/>
    </xf>
    <xf numFmtId="0" fontId="85" fillId="0" borderId="0" applyNumberFormat="0" applyFill="0" applyBorder="0" applyAlignment="0">
      <alignment horizontal="center"/>
    </xf>
    <xf numFmtId="199" fontId="0" fillId="0" borderId="0" applyFont="0" applyFill="0" applyBorder="0" applyAlignment="0" applyProtection="0"/>
    <xf numFmtId="0" fontId="68" fillId="53" borderId="5">
      <protection locked="0"/>
    </xf>
    <xf numFmtId="0" fontId="86" fillId="0" borderId="0"/>
    <xf numFmtId="0" fontId="20" fillId="6" borderId="0" applyNumberFormat="0" applyBorder="0" applyAlignment="0" applyProtection="0">
      <alignment vertical="center"/>
    </xf>
    <xf numFmtId="40" fontId="87" fillId="0" borderId="0" applyBorder="0">
      <alignment horizontal="right"/>
    </xf>
    <xf numFmtId="0" fontId="68" fillId="53" borderId="5">
      <protection locked="0"/>
    </xf>
    <xf numFmtId="0" fontId="64" fillId="6" borderId="0" applyNumberFormat="0" applyBorder="0" applyAlignment="0" applyProtection="0">
      <alignment vertical="center"/>
    </xf>
    <xf numFmtId="0" fontId="68" fillId="53" borderId="5">
      <protection locked="0"/>
    </xf>
    <xf numFmtId="0" fontId="46" fillId="0" borderId="0" applyNumberFormat="0" applyFill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/>
    <xf numFmtId="9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2" fillId="0" borderId="6" applyNumberFormat="0" applyFill="0" applyProtection="0">
      <alignment horizontal="right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5" fillId="0" borderId="6" applyNumberFormat="0" applyFill="0" applyProtection="0">
      <alignment horizontal="center"/>
    </xf>
    <xf numFmtId="0" fontId="14" fillId="3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3" fillId="0" borderId="24" applyNumberFormat="0" applyFill="0" applyProtection="0">
      <alignment horizont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44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0" fillId="64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200" fontId="32" fillId="0" borderId="24" applyFill="0" applyProtection="0">
      <alignment horizontal="right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0" fillId="4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13" applyNumberFormat="0" applyAlignment="0" applyProtection="0">
      <alignment vertical="center"/>
    </xf>
    <xf numFmtId="0" fontId="0" fillId="0" borderId="0">
      <alignment vertical="center"/>
    </xf>
    <xf numFmtId="0" fontId="38" fillId="17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" fillId="0" borderId="0"/>
    <xf numFmtId="0" fontId="4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6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6" applyNumberFormat="0" applyFill="0" applyProtection="0">
      <alignment horizontal="left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0" borderId="24" applyNumberFormat="0" applyFill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5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3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5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0" fontId="80" fillId="5" borderId="13" applyNumberFormat="0" applyAlignment="0" applyProtection="0">
      <alignment vertical="center"/>
    </xf>
    <xf numFmtId="0" fontId="80" fillId="5" borderId="13" applyNumberFormat="0" applyAlignment="0" applyProtection="0">
      <alignment vertical="center"/>
    </xf>
    <xf numFmtId="0" fontId="80" fillId="5" borderId="13" applyNumberFormat="0" applyAlignment="0" applyProtection="0">
      <alignment vertical="center"/>
    </xf>
    <xf numFmtId="0" fontId="80" fillId="5" borderId="13" applyNumberFormat="0" applyAlignment="0" applyProtection="0">
      <alignment vertical="center"/>
    </xf>
    <xf numFmtId="0" fontId="80" fillId="5" borderId="13" applyNumberFormat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61" fillId="1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2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38" fillId="17" borderId="13" applyNumberFormat="0" applyAlignment="0" applyProtection="0">
      <alignment vertical="center"/>
    </xf>
    <xf numFmtId="1" fontId="32" fillId="0" borderId="24" applyFill="0" applyProtection="0">
      <alignment horizontal="center"/>
    </xf>
    <xf numFmtId="1" fontId="94" fillId="0" borderId="1">
      <alignment vertical="center"/>
      <protection locked="0"/>
    </xf>
    <xf numFmtId="0" fontId="95" fillId="0" borderId="0"/>
    <xf numFmtId="195" fontId="94" fillId="0" borderId="1">
      <alignment vertical="center"/>
      <protection locked="0"/>
    </xf>
    <xf numFmtId="0" fontId="32" fillId="0" borderId="27"/>
    <xf numFmtId="38" fontId="0" fillId="0" borderId="0" applyFont="0" applyFill="0" applyBorder="0" applyAlignment="0" applyProtection="0"/>
    <xf numFmtId="0" fontId="0" fillId="14" borderId="25" applyNumberFormat="0" applyFont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6" fillId="0" borderId="0"/>
    <xf numFmtId="0" fontId="0" fillId="0" borderId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89" fontId="1" fillId="0" borderId="1" xfId="0" applyNumberFormat="1" applyFont="1" applyFill="1" applyBorder="1" applyAlignment="1">
      <alignment horizontal="center" vertical="center" wrapText="1"/>
    </xf>
    <xf numFmtId="189" fontId="4" fillId="0" borderId="1" xfId="0" applyNumberFormat="1" applyFont="1" applyFill="1" applyBorder="1" applyAlignment="1">
      <alignment horizontal="center" vertical="center" wrapText="1"/>
    </xf>
    <xf numFmtId="203" fontId="1" fillId="0" borderId="1" xfId="0" applyNumberFormat="1" applyFont="1" applyFill="1" applyBorder="1" applyAlignment="1">
      <alignment horizontal="center" vertical="center" wrapText="1"/>
    </xf>
    <xf numFmtId="0" fontId="1" fillId="0" borderId="1" xfId="1437" applyNumberFormat="1" applyFont="1" applyFill="1" applyBorder="1" applyAlignment="1" applyProtection="1">
      <alignment horizontal="center" vertical="center" wrapText="1" shrinkToFit="1"/>
    </xf>
    <xf numFmtId="19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97" fontId="1" fillId="0" borderId="1" xfId="0" applyNumberFormat="1" applyFont="1" applyFill="1" applyBorder="1" applyAlignment="1">
      <alignment horizontal="center" vertical="center"/>
    </xf>
    <xf numFmtId="197" fontId="7" fillId="0" borderId="1" xfId="0" applyNumberFormat="1" applyFont="1" applyFill="1" applyBorder="1" applyAlignment="1">
      <alignment horizontal="center" vertical="center" wrapText="1"/>
    </xf>
    <xf numFmtId="204" fontId="1" fillId="0" borderId="1" xfId="0" applyNumberFormat="1" applyFont="1" applyFill="1" applyBorder="1" applyAlignment="1">
      <alignment horizontal="center" vertical="center"/>
    </xf>
    <xf numFmtId="204" fontId="7" fillId="0" borderId="1" xfId="0" applyNumberFormat="1" applyFont="1" applyFill="1" applyBorder="1" applyAlignment="1">
      <alignment horizontal="center" vertical="center" wrapText="1"/>
    </xf>
    <xf numFmtId="19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4" fontId="1" fillId="0" borderId="1" xfId="0" applyNumberFormat="1" applyFont="1" applyFill="1" applyBorder="1" applyAlignment="1">
      <alignment horizontal="center" vertical="center" wrapText="1"/>
    </xf>
    <xf numFmtId="197" fontId="9" fillId="0" borderId="1" xfId="0" applyNumberFormat="1" applyFont="1" applyFill="1" applyBorder="1" applyAlignment="1">
      <alignment horizontal="center" vertical="center" wrapText="1"/>
    </xf>
    <xf numFmtId="0" fontId="4" fillId="0" borderId="1" xfId="1437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97" fontId="6" fillId="0" borderId="1" xfId="0" applyNumberFormat="1" applyFont="1" applyFill="1" applyBorder="1" applyAlignment="1">
      <alignment horizontal="center" vertical="center" wrapText="1"/>
    </xf>
    <xf numFmtId="18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5" fontId="6" fillId="0" borderId="1" xfId="0" applyNumberFormat="1" applyFont="1" applyFill="1" applyBorder="1" applyAlignment="1">
      <alignment horizontal="center" vertical="center" wrapText="1"/>
    </xf>
    <xf numFmtId="189" fontId="1" fillId="0" borderId="2" xfId="0" applyNumberFormat="1" applyFont="1" applyFill="1" applyBorder="1" applyAlignment="1" applyProtection="1">
      <alignment horizontal="center" vertical="center" wrapText="1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189" fontId="1" fillId="0" borderId="3" xfId="0" applyNumberFormat="1" applyFont="1" applyFill="1" applyBorder="1" applyAlignment="1" applyProtection="1">
      <alignment horizontal="center" vertical="center" wrapText="1"/>
    </xf>
    <xf numFmtId="189" fontId="4" fillId="0" borderId="4" xfId="0" applyNumberFormat="1" applyFont="1" applyFill="1" applyBorder="1" applyAlignment="1">
      <alignment horizontal="center" vertical="center" wrapText="1"/>
    </xf>
    <xf numFmtId="189" fontId="1" fillId="0" borderId="5" xfId="0" applyNumberFormat="1" applyFont="1" applyFill="1" applyBorder="1" applyAlignment="1" applyProtection="1">
      <alignment horizontal="center" vertical="center" wrapText="1"/>
    </xf>
    <xf numFmtId="189" fontId="1" fillId="0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97" fontId="4" fillId="0" borderId="1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center" vertical="center"/>
    </xf>
  </cellXfs>
  <cellStyles count="1924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 7" xfId="47"/>
    <cellStyle name="0,0_x000d__x000a_NA_x000d__x000a_" xfId="48"/>
    <cellStyle name="差_测算结果_财力性转移支付2010年预算参考数" xfId="49"/>
    <cellStyle name="40% - 强调文字颜色 3 8" xfId="50"/>
    <cellStyle name="Accent6 2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计算" xfId="58" builtinId="22"/>
    <cellStyle name="差_万源表1-4 6" xfId="59"/>
    <cellStyle name="差_国表定表(巴中市全市汇总)" xfId="60"/>
    <cellStyle name="Input" xfId="61"/>
    <cellStyle name="_2013年" xfId="62"/>
    <cellStyle name="40% - 强调文字颜色 4 2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40% - 强调文字颜色 5 7" xfId="68"/>
    <cellStyle name="HEADINGS" xfId="69"/>
    <cellStyle name="链接单元格" xfId="70" builtinId="24"/>
    <cellStyle name="汇总" xfId="71" builtinId="25"/>
    <cellStyle name="差_Book2" xfId="72"/>
    <cellStyle name="40% - 强调文字颜色 6 5" xfId="73"/>
    <cellStyle name="好" xfId="74" builtinId="26"/>
    <cellStyle name="20% - Accent3 2" xfId="75"/>
    <cellStyle name="20% - 强调文字颜色 3 3" xfId="76"/>
    <cellStyle name="差_教育(按照总人口测算）—20080416_县市旗测算-新科目（含人口规模效应）_财力性转移支付2010年预算参考数" xfId="77"/>
    <cellStyle name="Heading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_Book1" xfId="135"/>
    <cellStyle name="差_县区合并测算20080421_财力性转移支付2010年预算参考数" xfId="136"/>
    <cellStyle name="40% - Accent5 6" xfId="137"/>
    <cellStyle name="好_其他部门(按照总人口测算）—20080416_民生政策最低支出需求_财力性转移支付2010年预算参考数" xfId="138"/>
    <cellStyle name="_Book1 2" xfId="139"/>
    <cellStyle name="差_地方配套按人均增幅控制8.30xl" xfId="140"/>
    <cellStyle name="_Book1_1_省部门反馈核对表" xfId="141"/>
    <cellStyle name="40% - 强调文字颜色 6 4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_Book1_省部门反馈核对表_表6—特大项目" xfId="159"/>
    <cellStyle name="好_财政供养人员_财力性转移支付2010年预算参考数" xfId="160"/>
    <cellStyle name="60% - Accent2 5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_ET_STYLE_NoName_00__Book1_1_省部门反馈核对表" xfId="167"/>
    <cellStyle name="Millares [0]_96 Risk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20% - Accent4 2" xfId="172"/>
    <cellStyle name="20% - 强调文字颜色 4 3" xfId="173"/>
    <cellStyle name="_ET_STYLE_NoName_00__Book1_2" xfId="174"/>
    <cellStyle name="Accent5 - 20%" xfId="175"/>
    <cellStyle name="_ET_STYLE_NoName_00__Book1_2_表6—特大项目" xfId="176"/>
    <cellStyle name="_ET_STYLE_NoName_00__Book1_Book1" xfId="177"/>
    <cellStyle name="_ET_STYLE_NoName_00__Book1_省部门反馈核对表" xfId="178"/>
    <cellStyle name="Pourcentage_pldt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_ET_STYLE_NoName_00__规划文本附表表" xfId="183"/>
    <cellStyle name="Dollar (zero dec)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_ET_STYLE_NoName_00__云南乌蒙附表1-2" xfId="189"/>
    <cellStyle name="超级链接" xfId="190"/>
    <cellStyle name="Accent1 4" xfId="191"/>
    <cellStyle name="_报价1" xfId="192"/>
    <cellStyle name="差_县市旗测算-新科目（20080626）_不含人员经费系数_财力性转移支付2010年预算参考数" xfId="193"/>
    <cellStyle name="40% - 强调文字颜色 5 4" xfId="194"/>
    <cellStyle name="_规划文本附表表" xfId="195"/>
    <cellStyle name="好_不含人员经费系数" xfId="196"/>
    <cellStyle name="_刘文宁全部客户记录-新9-18 (刘文宁 v1)" xfId="197"/>
    <cellStyle name="差_Book1_表4-2项目汇总一览表2012" xfId="198"/>
    <cellStyle name="Output" xfId="199"/>
    <cellStyle name="_弱电系统设备配置报价清单_表6—特大项目" xfId="200"/>
    <cellStyle name="好_河南 缺口县区测算(地方填报白)" xfId="201"/>
    <cellStyle name="差_05潍坊" xfId="202"/>
    <cellStyle name="60% - 强调文字颜色 5 3" xfId="203"/>
    <cellStyle name="_设备清单一卡通-02.2.25" xfId="204"/>
    <cellStyle name="_永善县上报" xfId="205"/>
    <cellStyle name="20% - Accent4 7" xfId="206"/>
    <cellStyle name="20% - 强调文字颜色 4 8" xfId="207"/>
    <cellStyle name="40% - Accent6 3" xfId="208"/>
    <cellStyle name="60% - 强调文字颜色 2 6" xfId="209"/>
    <cellStyle name="_永善县上报_表6—特大项目" xfId="210"/>
    <cellStyle name="差_文体广播事业(按照总人口测算）—20080416_民生政策最低支出需求" xfId="211"/>
    <cellStyle name="60% - Accent4_Book1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8" xfId="762"/>
    <cellStyle name="差_~4190974" xfId="763"/>
    <cellStyle name="好_卫生部门_Book1" xfId="764"/>
    <cellStyle name="差_~5676413" xfId="765"/>
    <cellStyle name="差_~5676413_Book1" xfId="766"/>
    <cellStyle name="差_历年教师人数" xfId="767"/>
    <cellStyle name="好_南充表1-4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0502通海县_Book1" xfId="777"/>
    <cellStyle name="差_宜宾市屏山县乌蒙山区规划表20111219修订1 7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0706丘北县" xfId="784"/>
    <cellStyle name="差_达州表4.1-4.6--12.25改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差_1007永仁县" xfId="791"/>
    <cellStyle name="后继超链接" xfId="792"/>
    <cellStyle name="差_1110洱源县" xfId="793"/>
    <cellStyle name="差_南充表1-4 5" xfId="794"/>
    <cellStyle name="差_1110洱源县_Book1" xfId="795"/>
    <cellStyle name="差_11大理" xfId="796"/>
    <cellStyle name="差_11大理_Book1" xfId="797"/>
    <cellStyle name="好_30云南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2、土地面积、人口、粮食产量基本情况" xfId="805"/>
    <cellStyle name="差_2009年一般性转移支付标准工资_地方配套按人均增幅控制8.31（调整结案率后）xl_Book1" xfId="806"/>
    <cellStyle name="差_危改资金测算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差_2006年分析表" xfId="818"/>
    <cellStyle name="好_行政公检法测算_民生政策最低支出需求" xfId="819"/>
    <cellStyle name="差_2006年分析表_Book1" xfId="820"/>
    <cellStyle name="好_教育(按照总人口测算）—20080416_县市旗测算-新科目（含人口规模效应）_财力性转移支付2010年预算参考数" xfId="821"/>
    <cellStyle name="差_2006年基础数据_Book1" xfId="822"/>
    <cellStyle name="差_2006年水利统计指标统计表" xfId="823"/>
    <cellStyle name="输入 8" xfId="824"/>
    <cellStyle name="差_2006年水利统计指标统计表_Book1" xfId="825"/>
    <cellStyle name="差_2006年在职人员情况" xfId="826"/>
    <cellStyle name="差_2006年在职人员情况_Book1" xfId="827"/>
    <cellStyle name="差_2007年检察院案件数_Book1" xfId="828"/>
    <cellStyle name="差_宜宾市屏山县乌蒙山区规划表20111219修订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差_2007年收支情况及2008年收支预计表(汇总表)_财力性转移支付2010年预算参考数" xfId="835"/>
    <cellStyle name="差_Book1_永善县乌蒙山片区实施规划(省级汇总表)" xfId="836"/>
    <cellStyle name="差_附件3 经济社会发展目标表" xfId="837"/>
    <cellStyle name="常规 46" xfId="838"/>
    <cellStyle name="常规 51" xfId="839"/>
    <cellStyle name="差_2007年一般预算支出剔除" xfId="840"/>
    <cellStyle name="好_Book1_曲靖-会泽县" xfId="841"/>
    <cellStyle name="差_2007年一般预算支出剔除_财力性转移支付2010年预算参考数" xfId="842"/>
    <cellStyle name="差_2007年政法部门业务指标" xfId="843"/>
    <cellStyle name="差_教师绩效工资测算表（离退休按各地上报数测算）2009年1月1日" xfId="844"/>
    <cellStyle name="好_教育(按照总人口测算）—20080416_不含人员经费系数_财力性转移支付2010年预算参考数" xfId="845"/>
    <cellStyle name="差_2007年政法部门业务指标_Book1" xfId="846"/>
    <cellStyle name="差_教师绩效工资测算表（离退休按各地上报数测算）2009年1月1日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2009年一般性转移支付标准工资_不用软件计算9.1不考虑经费管理评价xl_Book1" xfId="865"/>
    <cellStyle name="差_人员数据06+06-05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差_2009年一般性转移支付标准工资_奖励补助测算5.23新" xfId="874"/>
    <cellStyle name="检查单元格 8" xfId="875"/>
    <cellStyle name="差_2009年一般性转移支付标准工资_奖励补助测算5.24冯铸" xfId="876"/>
    <cellStyle name="差_2009年一般性转移支付标准工资_奖励补助测算5.24冯铸_Book1" xfId="877"/>
    <cellStyle name="差_2009年一般性转移支付标准工资_奖励补助测算7.23" xfId="878"/>
    <cellStyle name="差_绵阳表1-4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差_22湖南" xfId="886"/>
    <cellStyle name="好_530623_2006年县级财政报表附表" xfId="887"/>
    <cellStyle name="差_22湖南_财力性转移支付2010年预算参考数" xfId="888"/>
    <cellStyle name="好_1110洱源县_Book1" xfId="889"/>
    <cellStyle name="差_27重庆" xfId="890"/>
    <cellStyle name="好_2007年一般预算支出剔除_财力性转移支付2010年预算参考数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差_34青海" xfId="897"/>
    <cellStyle name="好_县市旗测算20080508_不含人员经费系数" xfId="898"/>
    <cellStyle name="差_34青海_1" xfId="899"/>
    <cellStyle name="差_34青海_1_财力性转移支付2010年预算参考数" xfId="900"/>
    <cellStyle name="差_34青海_财力性转移支付2010年预算参考数" xfId="901"/>
    <cellStyle name="常规 5" xfId="902"/>
    <cellStyle name="好_县市旗测算20080508_不含人员经费系数_财力性转移支付2010年预算参考数" xfId="903"/>
    <cellStyle name="差_530623_2006年县级财政报表附表" xfId="904"/>
    <cellStyle name="强调文字颜色 6 8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差_Book1" xfId="910"/>
    <cellStyle name="好_Book1_表4-项目汇总一览表" xfId="911"/>
    <cellStyle name="好_地方配套按人均增幅控制8.31（调整结案率后）xl" xfId="912"/>
    <cellStyle name="差_Book1_1" xfId="913"/>
    <cellStyle name="差_Book1_1_Book1" xfId="914"/>
    <cellStyle name="差_Book1_2" xfId="915"/>
    <cellStyle name="好_2009年一般性转移支付标准工资_不用软件计算9.1不考虑经费管理评价xl" xfId="916"/>
    <cellStyle name="差_Book1_2_Book1" xfId="917"/>
    <cellStyle name="好_2009年一般性转移支付标准工资_不用软件计算9.1不考虑经费管理评价xl_Book1" xfId="918"/>
    <cellStyle name="差_Book1_2_Book1_1" xfId="919"/>
    <cellStyle name="差_检验表" xfId="920"/>
    <cellStyle name="差_Book1_Book1" xfId="921"/>
    <cellStyle name="好_地方配套按人均增幅控制8.31（调整结案率后）xl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Book1_表4—3项目分度一览表" xfId="927"/>
    <cellStyle name="差_宣汉国表定表--2011,12.24 （李厅审表） 4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Book1_巧家县乌蒙片区实施规划表（省汇总）" xfId="935"/>
    <cellStyle name="差_行政(燃修费)" xfId="936"/>
    <cellStyle name="差_Book1_曲靖-会泽县" xfId="937"/>
    <cellStyle name="差_Book1_曲靖-宣威市" xfId="938"/>
    <cellStyle name="差_Book1_省部门反馈核对表" xfId="939"/>
    <cellStyle name="差_人力资源表4.5 2" xfId="940"/>
    <cellStyle name="强调 2" xfId="941"/>
    <cellStyle name="差_Book1_绥江县乌蒙山片区实施规划(省汇总)" xfId="942"/>
    <cellStyle name="差_Book1_寻甸县乌蒙山片区12月规划表12.16." xfId="943"/>
    <cellStyle name="差_Book1_彝良县乌蒙片区实施规划（省汇总用）" xfId="944"/>
    <cellStyle name="差_卫生部门_Book1" xfId="945"/>
    <cellStyle name="好_县级基础数据" xfId="946"/>
    <cellStyle name="差_Book1_云南乌蒙附表1-2" xfId="947"/>
    <cellStyle name="差_Book1_昭阳区乌蒙片区实施规划省汇总" xfId="948"/>
    <cellStyle name="差_Book2_Book1" xfId="949"/>
    <cellStyle name="差_Book2_财力性转移支付2010年预算参考数" xfId="950"/>
    <cellStyle name="好_文体广播事业(按照总人口测算）—20080416_县市旗测算-新科目（含人口规模效应）" xfId="951"/>
    <cellStyle name="差_Book2_云南省威信县乌蒙片区规划(省级汇总)" xfId="952"/>
    <cellStyle name="差_M03_Book1" xfId="953"/>
    <cellStyle name="差_安徽 缺口县区测算(地方填报)1" xfId="954"/>
    <cellStyle name="差_安徽 缺口县区测算(地方填报)1_财力性转移支付2010年预算参考数" xfId="955"/>
    <cellStyle name="差_需求汇总表（1-4） 6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不用软件计算9.1不考虑经费管理评价xl_Book1" xfId="973"/>
    <cellStyle name="差_县市旗测算20080508_县市旗测算-新科目（含人口规模效应）_财力性转移支付2010年预算参考数" xfId="974"/>
    <cellStyle name="差_财政供养人员" xfId="975"/>
    <cellStyle name="差_财政供养人员_Book1" xfId="976"/>
    <cellStyle name="差_财政供养人员_财力性转移支付2010年预算参考数" xfId="977"/>
    <cellStyle name="差_财政支出对上级的依赖程度" xfId="978"/>
    <cellStyle name="差_县市旗测算-新科目（20080626）_民生政策最低支出需求_财力性转移支付2010年预算参考数" xfId="979"/>
    <cellStyle name="强调文字颜色 3 5" xfId="980"/>
    <cellStyle name="差_财政支出对上级的依赖程度_Book1" xfId="981"/>
    <cellStyle name="差_测算结果" xfId="982"/>
    <cellStyle name="差_宣汉国表定表--2011,12.24 （李厅审表）" xfId="983"/>
    <cellStyle name="差_产业发展表4.2" xfId="984"/>
    <cellStyle name="差_教育(按照总人口测算）—20080416_财力性转移支付2010年预算参考数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差_产业发展表4.2-12.26改 5" xfId="995"/>
    <cellStyle name="好_达州表1-4 (1)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差_城建部门_Book1" xfId="1003"/>
    <cellStyle name="好_附表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差_达州表1-4 5" xfId="1015"/>
    <cellStyle name="好_Book1_表4—2项分年一览表" xfId="1016"/>
    <cellStyle name="差_达州表1-4 6" xfId="1017"/>
    <cellStyle name="好_宣汉国表定表--2011,12.24 （李厅审表）" xfId="1018"/>
    <cellStyle name="差_达州表1-4 7" xfId="1019"/>
    <cellStyle name="差_达州表4.1-4.6--12.25改 2" xfId="1020"/>
    <cellStyle name="差_达州表4.1-4.6--12.25改 3" xfId="1021"/>
    <cellStyle name="差_达州表4.1-4.6--12.25改 4" xfId="1022"/>
    <cellStyle name="好_县市旗测算-新科目（20080627）" xfId="1023"/>
    <cellStyle name="差_达州表4.1-4.6--12.25改 5" xfId="1024"/>
    <cellStyle name="差_达州表4.1-4.6--12.25改 6" xfId="1025"/>
    <cellStyle name="差_达州表4.1-4.6--12.25改 7" xfId="1026"/>
    <cellStyle name="差_地方配套按人均增幅控制8.30xl_Book1" xfId="1027"/>
    <cellStyle name="常规 2 2 4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附表_财力性转移支付2010年预算参考数" xfId="1047"/>
    <cellStyle name="差_义务教育阶段教职工人数（教育厅提供最终）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6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A2" sqref="A2:O2"/>
    </sheetView>
  </sheetViews>
  <sheetFormatPr defaultColWidth="9" defaultRowHeight="20.1" customHeight="1"/>
  <cols>
    <col min="1" max="1" width="3.75" style="1" customWidth="1"/>
    <col min="2" max="2" width="8.625" style="1" customWidth="1"/>
    <col min="3" max="3" width="13.625" style="1" customWidth="1"/>
    <col min="4" max="4" width="7" style="1" customWidth="1"/>
    <col min="5" max="5" width="11" style="1" customWidth="1"/>
    <col min="6" max="6" width="26.3916666666667" style="1" customWidth="1"/>
    <col min="7" max="7" width="9.125" style="4" customWidth="1"/>
    <col min="8" max="8" width="7.75" style="4" customWidth="1"/>
    <col min="9" max="9" width="7" style="1" customWidth="1"/>
    <col min="10" max="10" width="8.875" style="1" customWidth="1"/>
    <col min="11" max="14" width="6.875" style="1" customWidth="1"/>
    <col min="15" max="15" width="4.625" style="1" customWidth="1"/>
    <col min="16" max="16377" width="9" style="1"/>
    <col min="16378" max="16384" width="9" style="5"/>
  </cols>
  <sheetData>
    <row r="1" s="1" customFormat="1" ht="15" customHeight="1" spans="1:8">
      <c r="A1" s="1" t="s">
        <v>0</v>
      </c>
      <c r="G1" s="4"/>
      <c r="H1" s="4"/>
    </row>
    <row r="2" s="2" customFormat="1" ht="22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28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31"/>
      <c r="J3" s="32" t="s">
        <v>10</v>
      </c>
      <c r="K3" s="32" t="s">
        <v>11</v>
      </c>
      <c r="L3" s="33" t="s">
        <v>12</v>
      </c>
      <c r="M3" s="33" t="s">
        <v>13</v>
      </c>
      <c r="N3" s="33" t="s">
        <v>14</v>
      </c>
      <c r="O3" s="8" t="s">
        <v>15</v>
      </c>
    </row>
    <row r="4" s="3" customFormat="1" ht="28" customHeight="1" spans="1:15">
      <c r="A4" s="8"/>
      <c r="B4" s="8"/>
      <c r="C4" s="8"/>
      <c r="D4" s="8"/>
      <c r="E4" s="8"/>
      <c r="F4" s="8"/>
      <c r="G4" s="9"/>
      <c r="H4" s="9"/>
      <c r="I4" s="34" t="s">
        <v>16</v>
      </c>
      <c r="J4" s="32"/>
      <c r="K4" s="32"/>
      <c r="L4" s="35"/>
      <c r="M4" s="35"/>
      <c r="N4" s="35"/>
      <c r="O4" s="8"/>
    </row>
    <row r="5" s="3" customFormat="1" ht="74" customHeight="1" spans="1:15">
      <c r="A5" s="8"/>
      <c r="B5" s="8"/>
      <c r="C5" s="8"/>
      <c r="D5" s="8"/>
      <c r="E5" s="8"/>
      <c r="F5" s="8"/>
      <c r="G5" s="9"/>
      <c r="H5" s="9"/>
      <c r="I5" s="9" t="s">
        <v>17</v>
      </c>
      <c r="J5" s="32"/>
      <c r="K5" s="32"/>
      <c r="L5" s="36"/>
      <c r="M5" s="36"/>
      <c r="N5" s="36"/>
      <c r="O5" s="8"/>
    </row>
    <row r="6" s="3" customFormat="1" ht="34" customHeight="1" spans="1:15">
      <c r="A6" s="8"/>
      <c r="B6" s="8" t="s">
        <v>18</v>
      </c>
      <c r="C6" s="8"/>
      <c r="D6" s="8"/>
      <c r="E6" s="8"/>
      <c r="F6" s="8" t="s">
        <v>19</v>
      </c>
      <c r="G6" s="11">
        <f>G9+G11+G14+G16+G19+G21+G24+G27+G29+G32+G34</f>
        <v>1999.99549369</v>
      </c>
      <c r="H6" s="11">
        <f>H9+H11+H14+H16+H19+H21+H24+H27+H29+H32+H34</f>
        <v>1999.99549369</v>
      </c>
      <c r="I6" s="11">
        <f>I9+I11+I14+I16+I19+I21+I24+I27+I29+I32+I34</f>
        <v>1999.99549369</v>
      </c>
      <c r="J6" s="32"/>
      <c r="K6" s="32"/>
      <c r="L6" s="32"/>
      <c r="M6" s="32"/>
      <c r="N6" s="32"/>
      <c r="O6" s="8"/>
    </row>
    <row r="7" s="2" customFormat="1" ht="91" customHeight="1" spans="1:15">
      <c r="A7" s="12">
        <v>1</v>
      </c>
      <c r="B7" s="12" t="s">
        <v>20</v>
      </c>
      <c r="C7" s="13" t="s">
        <v>21</v>
      </c>
      <c r="D7" s="14" t="s">
        <v>22</v>
      </c>
      <c r="E7" s="12" t="s">
        <v>23</v>
      </c>
      <c r="F7" s="15" t="s">
        <v>24</v>
      </c>
      <c r="G7" s="16">
        <f>H7</f>
        <v>105.75</v>
      </c>
      <c r="H7" s="17">
        <f>I7</f>
        <v>105.75</v>
      </c>
      <c r="I7" s="17">
        <v>105.75</v>
      </c>
      <c r="J7" s="37" t="s">
        <v>25</v>
      </c>
      <c r="K7" s="37" t="s">
        <v>25</v>
      </c>
      <c r="L7" s="37" t="s">
        <v>26</v>
      </c>
      <c r="M7" s="37" t="s">
        <v>27</v>
      </c>
      <c r="N7" s="37" t="s">
        <v>28</v>
      </c>
      <c r="O7" s="15"/>
    </row>
    <row r="8" s="2" customFormat="1" ht="76" customHeight="1" spans="1:15">
      <c r="A8" s="12">
        <v>2</v>
      </c>
      <c r="B8" s="12" t="s">
        <v>20</v>
      </c>
      <c r="C8" s="13" t="s">
        <v>29</v>
      </c>
      <c r="D8" s="14" t="s">
        <v>22</v>
      </c>
      <c r="E8" s="12" t="s">
        <v>23</v>
      </c>
      <c r="F8" s="15" t="s">
        <v>30</v>
      </c>
      <c r="G8" s="18">
        <f>H8</f>
        <v>355</v>
      </c>
      <c r="H8" s="19">
        <f>+I8</f>
        <v>355</v>
      </c>
      <c r="I8" s="19">
        <v>355</v>
      </c>
      <c r="J8" s="37" t="s">
        <v>25</v>
      </c>
      <c r="K8" s="37" t="s">
        <v>25</v>
      </c>
      <c r="L8" s="38" t="s">
        <v>26</v>
      </c>
      <c r="M8" s="39" t="s">
        <v>27</v>
      </c>
      <c r="N8" s="39" t="s">
        <v>28</v>
      </c>
      <c r="O8" s="15"/>
    </row>
    <row r="9" s="2" customFormat="1" ht="57" customHeight="1" spans="1:15">
      <c r="A9" s="12"/>
      <c r="B9" s="12"/>
      <c r="C9" s="13" t="s">
        <v>31</v>
      </c>
      <c r="D9" s="14"/>
      <c r="E9" s="12"/>
      <c r="F9" s="15"/>
      <c r="G9" s="16">
        <f>G7+G8</f>
        <v>460.75</v>
      </c>
      <c r="H9" s="16">
        <f>H7+H8</f>
        <v>460.75</v>
      </c>
      <c r="I9" s="16">
        <f>I7+I8</f>
        <v>460.75</v>
      </c>
      <c r="J9" s="18"/>
      <c r="K9" s="37"/>
      <c r="L9" s="38"/>
      <c r="M9" s="39"/>
      <c r="N9" s="39"/>
      <c r="O9" s="15"/>
    </row>
    <row r="10" s="2" customFormat="1" ht="74" customHeight="1" spans="1:15">
      <c r="A10" s="12">
        <v>3</v>
      </c>
      <c r="B10" s="12" t="s">
        <v>32</v>
      </c>
      <c r="C10" s="20" t="s">
        <v>33</v>
      </c>
      <c r="D10" s="14" t="s">
        <v>22</v>
      </c>
      <c r="E10" s="12" t="s">
        <v>34</v>
      </c>
      <c r="F10" s="15" t="s">
        <v>35</v>
      </c>
      <c r="G10" s="21">
        <f>H10</f>
        <v>170</v>
      </c>
      <c r="H10" s="22">
        <f>I10</f>
        <v>170</v>
      </c>
      <c r="I10" s="19">
        <v>170</v>
      </c>
      <c r="J10" s="37" t="s">
        <v>32</v>
      </c>
      <c r="K10" s="37" t="s">
        <v>32</v>
      </c>
      <c r="L10" s="40" t="s">
        <v>36</v>
      </c>
      <c r="M10" s="41" t="s">
        <v>37</v>
      </c>
      <c r="N10" s="42" t="s">
        <v>38</v>
      </c>
      <c r="O10" s="15"/>
    </row>
    <row r="11" s="2" customFormat="1" ht="47" customHeight="1" spans="1:15">
      <c r="A11" s="12"/>
      <c r="B11" s="12"/>
      <c r="C11" s="23" t="s">
        <v>31</v>
      </c>
      <c r="D11" s="14"/>
      <c r="E11" s="12"/>
      <c r="F11" s="15"/>
      <c r="G11" s="21">
        <f>G10</f>
        <v>170</v>
      </c>
      <c r="H11" s="21">
        <f>H10</f>
        <v>170</v>
      </c>
      <c r="I11" s="21">
        <f>I10</f>
        <v>170</v>
      </c>
      <c r="J11" s="37"/>
      <c r="K11" s="37"/>
      <c r="L11" s="40"/>
      <c r="M11" s="41"/>
      <c r="N11" s="42"/>
      <c r="O11" s="15"/>
    </row>
    <row r="12" s="2" customFormat="1" ht="93" customHeight="1" spans="1:16377">
      <c r="A12" s="12">
        <v>4</v>
      </c>
      <c r="B12" s="24" t="s">
        <v>39</v>
      </c>
      <c r="C12" s="25" t="s">
        <v>40</v>
      </c>
      <c r="D12" s="21" t="s">
        <v>22</v>
      </c>
      <c r="E12" s="24" t="s">
        <v>39</v>
      </c>
      <c r="F12" s="26" t="s">
        <v>41</v>
      </c>
      <c r="G12" s="21">
        <f>H12</f>
        <v>138.12</v>
      </c>
      <c r="H12" s="17">
        <f>I12</f>
        <v>138.12</v>
      </c>
      <c r="I12" s="17">
        <f>137.12+2*0.5</f>
        <v>138.12</v>
      </c>
      <c r="J12" s="29" t="s">
        <v>39</v>
      </c>
      <c r="K12" s="24" t="s">
        <v>39</v>
      </c>
      <c r="L12" s="40" t="s">
        <v>36</v>
      </c>
      <c r="M12" s="41" t="s">
        <v>37</v>
      </c>
      <c r="N12" s="42" t="s">
        <v>38</v>
      </c>
      <c r="O12" s="43" t="s">
        <v>42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</row>
    <row r="13" s="2" customFormat="1" ht="102" customHeight="1" spans="1:15">
      <c r="A13" s="12">
        <v>5</v>
      </c>
      <c r="B13" s="24" t="s">
        <v>39</v>
      </c>
      <c r="C13" s="25" t="s">
        <v>43</v>
      </c>
      <c r="D13" s="21" t="s">
        <v>22</v>
      </c>
      <c r="E13" s="24" t="s">
        <v>39</v>
      </c>
      <c r="F13" s="26" t="s">
        <v>44</v>
      </c>
      <c r="G13" s="27">
        <v>141.97102454</v>
      </c>
      <c r="H13" s="17">
        <v>141.97102454</v>
      </c>
      <c r="I13" s="17">
        <v>141.97102454</v>
      </c>
      <c r="J13" s="29" t="s">
        <v>39</v>
      </c>
      <c r="K13" s="24" t="s">
        <v>39</v>
      </c>
      <c r="L13" s="40" t="s">
        <v>36</v>
      </c>
      <c r="M13" s="41" t="s">
        <v>37</v>
      </c>
      <c r="N13" s="42" t="s">
        <v>38</v>
      </c>
      <c r="O13" s="43"/>
    </row>
    <row r="14" s="2" customFormat="1" ht="38" customHeight="1" spans="1:15">
      <c r="A14" s="12"/>
      <c r="B14" s="24"/>
      <c r="C14" s="25" t="s">
        <v>31</v>
      </c>
      <c r="D14" s="21"/>
      <c r="E14" s="24"/>
      <c r="F14" s="26"/>
      <c r="G14" s="27">
        <f>G12+G13</f>
        <v>280.09102454</v>
      </c>
      <c r="H14" s="27">
        <f>H12+H13</f>
        <v>280.09102454</v>
      </c>
      <c r="I14" s="27">
        <f>I12+I13</f>
        <v>280.09102454</v>
      </c>
      <c r="J14" s="29"/>
      <c r="K14" s="24"/>
      <c r="L14" s="40"/>
      <c r="M14" s="41"/>
      <c r="N14" s="42"/>
      <c r="O14" s="43"/>
    </row>
    <row r="15" s="2" customFormat="1" ht="89" customHeight="1" spans="1:16377">
      <c r="A15" s="12">
        <v>6</v>
      </c>
      <c r="B15" s="24" t="s">
        <v>45</v>
      </c>
      <c r="C15" s="25" t="s">
        <v>46</v>
      </c>
      <c r="D15" s="21" t="s">
        <v>22</v>
      </c>
      <c r="E15" s="24" t="s">
        <v>45</v>
      </c>
      <c r="F15" s="26" t="s">
        <v>47</v>
      </c>
      <c r="G15" s="28">
        <f>H15</f>
        <v>131.5</v>
      </c>
      <c r="H15" s="28">
        <f>I15</f>
        <v>131.5</v>
      </c>
      <c r="I15" s="28">
        <f>130+3*0.5</f>
        <v>131.5</v>
      </c>
      <c r="J15" s="24" t="s">
        <v>45</v>
      </c>
      <c r="K15" s="24" t="s">
        <v>45</v>
      </c>
      <c r="L15" s="40" t="s">
        <v>36</v>
      </c>
      <c r="M15" s="41" t="s">
        <v>37</v>
      </c>
      <c r="N15" s="42" t="s">
        <v>38</v>
      </c>
      <c r="O15" s="43" t="s">
        <v>48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</row>
    <row r="16" s="2" customFormat="1" ht="38" customHeight="1" spans="1:16377">
      <c r="A16" s="12"/>
      <c r="B16" s="24"/>
      <c r="C16" s="25" t="s">
        <v>31</v>
      </c>
      <c r="D16" s="21"/>
      <c r="E16" s="24"/>
      <c r="F16" s="26"/>
      <c r="G16" s="28">
        <f>G15</f>
        <v>131.5</v>
      </c>
      <c r="H16" s="28">
        <f>H15</f>
        <v>131.5</v>
      </c>
      <c r="I16" s="28">
        <f>I15</f>
        <v>131.5</v>
      </c>
      <c r="J16" s="24"/>
      <c r="K16" s="24"/>
      <c r="L16" s="40"/>
      <c r="M16" s="41"/>
      <c r="N16" s="42"/>
      <c r="O16" s="4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</row>
    <row r="17" s="2" customFormat="1" ht="51" customHeight="1" spans="1:16377">
      <c r="A17" s="12">
        <v>7</v>
      </c>
      <c r="B17" s="24" t="s">
        <v>49</v>
      </c>
      <c r="C17" s="25" t="s">
        <v>50</v>
      </c>
      <c r="D17" s="21" t="s">
        <v>22</v>
      </c>
      <c r="E17" s="24" t="s">
        <v>49</v>
      </c>
      <c r="F17" s="26" t="s">
        <v>51</v>
      </c>
      <c r="G17" s="28">
        <f>H17</f>
        <v>132.5</v>
      </c>
      <c r="H17" s="28">
        <f>I17</f>
        <v>132.5</v>
      </c>
      <c r="I17" s="28">
        <f>130+5*0.5</f>
        <v>132.5</v>
      </c>
      <c r="J17" s="24" t="s">
        <v>49</v>
      </c>
      <c r="K17" s="24" t="s">
        <v>49</v>
      </c>
      <c r="L17" s="40" t="s">
        <v>36</v>
      </c>
      <c r="M17" s="41" t="s">
        <v>37</v>
      </c>
      <c r="N17" s="42" t="s">
        <v>38</v>
      </c>
      <c r="O17" s="43" t="s">
        <v>52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</row>
    <row r="18" s="2" customFormat="1" ht="44" customHeight="1" spans="1:15">
      <c r="A18" s="12">
        <v>8</v>
      </c>
      <c r="B18" s="24" t="s">
        <v>49</v>
      </c>
      <c r="C18" s="25" t="s">
        <v>53</v>
      </c>
      <c r="D18" s="21" t="s">
        <v>22</v>
      </c>
      <c r="E18" s="24" t="s">
        <v>49</v>
      </c>
      <c r="F18" s="26" t="s">
        <v>44</v>
      </c>
      <c r="G18" s="28">
        <v>151.9</v>
      </c>
      <c r="H18" s="28">
        <v>151.9</v>
      </c>
      <c r="I18" s="28">
        <v>151.9</v>
      </c>
      <c r="J18" s="24" t="s">
        <v>49</v>
      </c>
      <c r="K18" s="24" t="s">
        <v>49</v>
      </c>
      <c r="L18" s="40" t="s">
        <v>36</v>
      </c>
      <c r="M18" s="41" t="s">
        <v>37</v>
      </c>
      <c r="N18" s="42" t="s">
        <v>38</v>
      </c>
      <c r="O18" s="43"/>
    </row>
    <row r="19" s="2" customFormat="1" ht="49" customHeight="1" spans="1:15">
      <c r="A19" s="12"/>
      <c r="B19" s="24"/>
      <c r="C19" s="25" t="s">
        <v>31</v>
      </c>
      <c r="D19" s="21"/>
      <c r="E19" s="24"/>
      <c r="F19" s="26"/>
      <c r="G19" s="28">
        <f>G17+G18</f>
        <v>284.4</v>
      </c>
      <c r="H19" s="28">
        <f>H17+H18</f>
        <v>284.4</v>
      </c>
      <c r="I19" s="28">
        <f>I17+I18</f>
        <v>284.4</v>
      </c>
      <c r="J19" s="24"/>
      <c r="K19" s="24"/>
      <c r="L19" s="40"/>
      <c r="M19" s="41"/>
      <c r="N19" s="42"/>
      <c r="O19" s="43"/>
    </row>
    <row r="20" s="2" customFormat="1" ht="80" customHeight="1" spans="1:16377">
      <c r="A20" s="12">
        <v>9</v>
      </c>
      <c r="B20" s="24" t="s">
        <v>54</v>
      </c>
      <c r="C20" s="25" t="s">
        <v>55</v>
      </c>
      <c r="D20" s="21" t="s">
        <v>22</v>
      </c>
      <c r="E20" s="24" t="s">
        <v>54</v>
      </c>
      <c r="F20" s="26" t="s">
        <v>56</v>
      </c>
      <c r="G20" s="19">
        <f>H20</f>
        <v>101</v>
      </c>
      <c r="H20" s="19">
        <f>I20</f>
        <v>101</v>
      </c>
      <c r="I20" s="19">
        <f>100+2*0.5</f>
        <v>101</v>
      </c>
      <c r="J20" s="24" t="s">
        <v>54</v>
      </c>
      <c r="K20" s="24" t="s">
        <v>54</v>
      </c>
      <c r="L20" s="40" t="s">
        <v>36</v>
      </c>
      <c r="M20" s="41" t="s">
        <v>37</v>
      </c>
      <c r="N20" s="42" t="s">
        <v>38</v>
      </c>
      <c r="O20" s="44" t="s">
        <v>57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</row>
    <row r="21" s="2" customFormat="1" ht="39" customHeight="1" spans="1:16377">
      <c r="A21" s="12"/>
      <c r="B21" s="24"/>
      <c r="C21" s="25" t="s">
        <v>31</v>
      </c>
      <c r="D21" s="21"/>
      <c r="E21" s="24"/>
      <c r="F21" s="26"/>
      <c r="G21" s="19">
        <f>G20</f>
        <v>101</v>
      </c>
      <c r="H21" s="19">
        <f>H20</f>
        <v>101</v>
      </c>
      <c r="I21" s="19">
        <f>I20</f>
        <v>101</v>
      </c>
      <c r="J21" s="24"/>
      <c r="K21" s="24"/>
      <c r="L21" s="40"/>
      <c r="M21" s="41"/>
      <c r="N21" s="42"/>
      <c r="O21" s="4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</row>
    <row r="22" s="2" customFormat="1" ht="73" customHeight="1" spans="1:16377">
      <c r="A22" s="12">
        <v>10</v>
      </c>
      <c r="B22" s="29" t="s">
        <v>58</v>
      </c>
      <c r="C22" s="25" t="s">
        <v>59</v>
      </c>
      <c r="D22" s="21" t="s">
        <v>22</v>
      </c>
      <c r="E22" s="29" t="s">
        <v>58</v>
      </c>
      <c r="F22" s="26" t="s">
        <v>60</v>
      </c>
      <c r="G22" s="30">
        <f>H22</f>
        <v>50.5</v>
      </c>
      <c r="H22" s="28">
        <f>I22</f>
        <v>50.5</v>
      </c>
      <c r="I22" s="28">
        <f>50+1*0.5</f>
        <v>50.5</v>
      </c>
      <c r="J22" s="29" t="s">
        <v>58</v>
      </c>
      <c r="K22" s="29" t="s">
        <v>58</v>
      </c>
      <c r="L22" s="40" t="s">
        <v>36</v>
      </c>
      <c r="M22" s="41" t="s">
        <v>37</v>
      </c>
      <c r="N22" s="42" t="s">
        <v>38</v>
      </c>
      <c r="O22" s="43" t="s"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</row>
    <row r="23" s="2" customFormat="1" ht="60" customHeight="1" spans="1:15">
      <c r="A23" s="12">
        <v>11</v>
      </c>
      <c r="B23" s="29" t="s">
        <v>58</v>
      </c>
      <c r="C23" s="25" t="s">
        <v>62</v>
      </c>
      <c r="D23" s="21" t="s">
        <v>22</v>
      </c>
      <c r="E23" s="29" t="s">
        <v>58</v>
      </c>
      <c r="F23" s="26" t="s">
        <v>44</v>
      </c>
      <c r="G23" s="28">
        <v>191.0957</v>
      </c>
      <c r="H23" s="28">
        <v>191.0957</v>
      </c>
      <c r="I23" s="28">
        <v>191.0957</v>
      </c>
      <c r="J23" s="29" t="s">
        <v>58</v>
      </c>
      <c r="K23" s="29" t="s">
        <v>58</v>
      </c>
      <c r="L23" s="40" t="s">
        <v>36</v>
      </c>
      <c r="M23" s="41" t="s">
        <v>37</v>
      </c>
      <c r="N23" s="42" t="s">
        <v>38</v>
      </c>
      <c r="O23" s="43"/>
    </row>
    <row r="24" s="2" customFormat="1" ht="27" customHeight="1" spans="1:15">
      <c r="A24" s="12"/>
      <c r="B24" s="29"/>
      <c r="C24" s="25" t="s">
        <v>31</v>
      </c>
      <c r="D24" s="21"/>
      <c r="E24" s="29"/>
      <c r="F24" s="26"/>
      <c r="G24" s="28">
        <f>G22+G23</f>
        <v>241.5957</v>
      </c>
      <c r="H24" s="28">
        <f>H22+H23</f>
        <v>241.5957</v>
      </c>
      <c r="I24" s="28">
        <f>I22+I23</f>
        <v>241.5957</v>
      </c>
      <c r="J24" s="29"/>
      <c r="K24" s="29"/>
      <c r="L24" s="40"/>
      <c r="M24" s="41"/>
      <c r="N24" s="42"/>
      <c r="O24" s="43"/>
    </row>
    <row r="25" s="2" customFormat="1" ht="73" customHeight="1" spans="1:16377">
      <c r="A25" s="12">
        <v>12</v>
      </c>
      <c r="B25" s="24" t="s">
        <v>63</v>
      </c>
      <c r="C25" s="25" t="s">
        <v>64</v>
      </c>
      <c r="D25" s="21" t="s">
        <v>22</v>
      </c>
      <c r="E25" s="24" t="s">
        <v>63</v>
      </c>
      <c r="F25" s="26" t="s">
        <v>65</v>
      </c>
      <c r="G25" s="30">
        <f>H25</f>
        <v>100.5</v>
      </c>
      <c r="H25" s="28">
        <f>I25</f>
        <v>100.5</v>
      </c>
      <c r="I25" s="28">
        <f>100+1*0.5</f>
        <v>100.5</v>
      </c>
      <c r="J25" s="29" t="s">
        <v>63</v>
      </c>
      <c r="K25" s="24" t="s">
        <v>63</v>
      </c>
      <c r="L25" s="40" t="s">
        <v>36</v>
      </c>
      <c r="M25" s="41" t="s">
        <v>37</v>
      </c>
      <c r="N25" s="42" t="s">
        <v>38</v>
      </c>
      <c r="O25" s="43" t="s">
        <v>66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</row>
    <row r="26" s="2" customFormat="1" ht="78" customHeight="1" spans="1:15">
      <c r="A26" s="12">
        <v>13</v>
      </c>
      <c r="B26" s="24" t="s">
        <v>63</v>
      </c>
      <c r="C26" s="25" t="s">
        <v>67</v>
      </c>
      <c r="D26" s="21" t="s">
        <v>22</v>
      </c>
      <c r="E26" s="24" t="s">
        <v>63</v>
      </c>
      <c r="F26" s="26" t="s">
        <v>44</v>
      </c>
      <c r="G26" s="27">
        <f>H26</f>
        <v>31.63876915</v>
      </c>
      <c r="H26" s="17">
        <f>I26</f>
        <v>31.63876915</v>
      </c>
      <c r="I26" s="17">
        <v>31.63876915</v>
      </c>
      <c r="J26" s="29" t="s">
        <v>63</v>
      </c>
      <c r="K26" s="24" t="s">
        <v>63</v>
      </c>
      <c r="L26" s="40" t="s">
        <v>36</v>
      </c>
      <c r="M26" s="41" t="s">
        <v>37</v>
      </c>
      <c r="N26" s="42" t="s">
        <v>38</v>
      </c>
      <c r="O26" s="43"/>
    </row>
    <row r="27" s="2" customFormat="1" ht="32" customHeight="1" spans="1:15">
      <c r="A27" s="12"/>
      <c r="B27" s="24"/>
      <c r="C27" s="25" t="s">
        <v>31</v>
      </c>
      <c r="D27" s="21"/>
      <c r="E27" s="24"/>
      <c r="F27" s="26"/>
      <c r="G27" s="27">
        <f>G25+G26</f>
        <v>132.13876915</v>
      </c>
      <c r="H27" s="27">
        <f>H25+H26</f>
        <v>132.13876915</v>
      </c>
      <c r="I27" s="27">
        <f>I25+I26</f>
        <v>132.13876915</v>
      </c>
      <c r="J27" s="29"/>
      <c r="K27" s="24"/>
      <c r="L27" s="40"/>
      <c r="M27" s="41"/>
      <c r="N27" s="42"/>
      <c r="O27" s="43"/>
    </row>
    <row r="28" s="2" customFormat="1" ht="99" customHeight="1" spans="1:16377">
      <c r="A28" s="12">
        <v>14</v>
      </c>
      <c r="B28" s="24" t="s">
        <v>68</v>
      </c>
      <c r="C28" s="25" t="s">
        <v>69</v>
      </c>
      <c r="D28" s="21" t="s">
        <v>22</v>
      </c>
      <c r="E28" s="24" t="s">
        <v>68</v>
      </c>
      <c r="F28" s="26" t="s">
        <v>70</v>
      </c>
      <c r="G28" s="21">
        <f>H28</f>
        <v>53</v>
      </c>
      <c r="H28" s="19">
        <f>I28</f>
        <v>53</v>
      </c>
      <c r="I28" s="19">
        <f>50+6*0.5</f>
        <v>53</v>
      </c>
      <c r="J28" s="29" t="s">
        <v>68</v>
      </c>
      <c r="K28" s="29" t="s">
        <v>68</v>
      </c>
      <c r="L28" s="40" t="s">
        <v>36</v>
      </c>
      <c r="M28" s="41" t="s">
        <v>37</v>
      </c>
      <c r="N28" s="42" t="s">
        <v>38</v>
      </c>
      <c r="O28" s="43" t="s">
        <v>71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</row>
    <row r="29" s="2" customFormat="1" ht="21" customHeight="1" spans="1:16377">
      <c r="A29" s="12"/>
      <c r="B29" s="24"/>
      <c r="C29" s="25" t="s">
        <v>31</v>
      </c>
      <c r="D29" s="21"/>
      <c r="E29" s="24"/>
      <c r="F29" s="26"/>
      <c r="G29" s="21">
        <f>G28</f>
        <v>53</v>
      </c>
      <c r="H29" s="21">
        <f>H28</f>
        <v>53</v>
      </c>
      <c r="I29" s="21">
        <f>I28</f>
        <v>53</v>
      </c>
      <c r="J29" s="29"/>
      <c r="K29" s="29"/>
      <c r="L29" s="40"/>
      <c r="M29" s="41"/>
      <c r="N29" s="42"/>
      <c r="O29" s="4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</row>
    <row r="30" s="2" customFormat="1" ht="49" customHeight="1" spans="1:15">
      <c r="A30" s="12">
        <v>15</v>
      </c>
      <c r="B30" s="24" t="s">
        <v>72</v>
      </c>
      <c r="C30" s="25" t="s">
        <v>73</v>
      </c>
      <c r="D30" s="21" t="s">
        <v>22</v>
      </c>
      <c r="E30" s="24" t="s">
        <v>72</v>
      </c>
      <c r="F30" s="26" t="s">
        <v>44</v>
      </c>
      <c r="G30" s="19">
        <v>50</v>
      </c>
      <c r="H30" s="19">
        <v>50</v>
      </c>
      <c r="I30" s="19">
        <v>50</v>
      </c>
      <c r="J30" s="29" t="s">
        <v>72</v>
      </c>
      <c r="K30" s="29" t="s">
        <v>72</v>
      </c>
      <c r="L30" s="40" t="s">
        <v>36</v>
      </c>
      <c r="M30" s="41" t="s">
        <v>37</v>
      </c>
      <c r="N30" s="42" t="s">
        <v>38</v>
      </c>
      <c r="O30" s="15"/>
    </row>
    <row r="31" s="2" customFormat="1" ht="69" customHeight="1" spans="1:15">
      <c r="A31" s="12">
        <v>16</v>
      </c>
      <c r="B31" s="24" t="s">
        <v>72</v>
      </c>
      <c r="C31" s="25" t="s">
        <v>74</v>
      </c>
      <c r="D31" s="21" t="s">
        <v>22</v>
      </c>
      <c r="E31" s="24" t="s">
        <v>72</v>
      </c>
      <c r="F31" s="26" t="s">
        <v>44</v>
      </c>
      <c r="G31" s="17">
        <v>44.52</v>
      </c>
      <c r="H31" s="17">
        <v>44.52</v>
      </c>
      <c r="I31" s="17">
        <v>44.52</v>
      </c>
      <c r="J31" s="29" t="s">
        <v>72</v>
      </c>
      <c r="K31" s="29" t="s">
        <v>72</v>
      </c>
      <c r="L31" s="40" t="s">
        <v>36</v>
      </c>
      <c r="M31" s="41" t="s">
        <v>37</v>
      </c>
      <c r="N31" s="42" t="s">
        <v>38</v>
      </c>
      <c r="O31" s="43"/>
    </row>
    <row r="32" s="2" customFormat="1" ht="28" customHeight="1" spans="1:15">
      <c r="A32" s="12"/>
      <c r="B32" s="24"/>
      <c r="C32" s="25" t="s">
        <v>31</v>
      </c>
      <c r="D32" s="21"/>
      <c r="E32" s="24"/>
      <c r="F32" s="26"/>
      <c r="G32" s="17">
        <f>G30+G31</f>
        <v>94.52</v>
      </c>
      <c r="H32" s="17">
        <f>H30+H31</f>
        <v>94.52</v>
      </c>
      <c r="I32" s="17">
        <f>I30+I31</f>
        <v>94.52</v>
      </c>
      <c r="J32" s="29"/>
      <c r="K32" s="29"/>
      <c r="L32" s="40"/>
      <c r="M32" s="41"/>
      <c r="N32" s="42"/>
      <c r="O32" s="43"/>
    </row>
    <row r="33" s="2" customFormat="1" ht="75" customHeight="1" spans="1:15">
      <c r="A33" s="12">
        <v>17</v>
      </c>
      <c r="B33" s="29" t="s">
        <v>75</v>
      </c>
      <c r="C33" s="25" t="s">
        <v>76</v>
      </c>
      <c r="D33" s="21" t="s">
        <v>22</v>
      </c>
      <c r="E33" s="29" t="s">
        <v>75</v>
      </c>
      <c r="F33" s="26" t="s">
        <v>77</v>
      </c>
      <c r="G33" s="19">
        <f>H33</f>
        <v>51</v>
      </c>
      <c r="H33" s="19">
        <f>I33</f>
        <v>51</v>
      </c>
      <c r="I33" s="19">
        <f>50+0.5*2</f>
        <v>51</v>
      </c>
      <c r="J33" s="29" t="s">
        <v>75</v>
      </c>
      <c r="K33" s="29" t="s">
        <v>75</v>
      </c>
      <c r="L33" s="40" t="s">
        <v>36</v>
      </c>
      <c r="M33" s="41" t="s">
        <v>37</v>
      </c>
      <c r="N33" s="42" t="s">
        <v>38</v>
      </c>
      <c r="O33" s="43" t="s">
        <v>78</v>
      </c>
    </row>
    <row r="34" s="2" customFormat="1" ht="33" customHeight="1" spans="1:16377">
      <c r="A34" s="12"/>
      <c r="B34" s="29"/>
      <c r="C34" s="25" t="s">
        <v>31</v>
      </c>
      <c r="D34" s="21"/>
      <c r="E34" s="29"/>
      <c r="F34" s="26"/>
      <c r="G34" s="19">
        <f>G33</f>
        <v>51</v>
      </c>
      <c r="H34" s="19">
        <f>H33</f>
        <v>51</v>
      </c>
      <c r="I34" s="19">
        <f>I33</f>
        <v>51</v>
      </c>
      <c r="J34" s="29"/>
      <c r="K34" s="29"/>
      <c r="L34" s="40"/>
      <c r="M34" s="41"/>
      <c r="N34" s="42"/>
      <c r="O34" s="4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</row>
    <row r="35" s="1" customFormat="1" customHeight="1" spans="7:8">
      <c r="G35" s="4"/>
      <c r="H35" s="4"/>
    </row>
    <row r="36" s="1" customFormat="1" customHeight="1" spans="7:10">
      <c r="G36" s="4"/>
      <c r="H36" s="4"/>
      <c r="J36" s="45"/>
    </row>
  </sheetData>
  <mergeCells count="15"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L3:L5"/>
    <mergeCell ref="M3:M5"/>
    <mergeCell ref="N3:N5"/>
    <mergeCell ref="O3:O5"/>
  </mergeCells>
  <printOptions horizontalCentered="1" verticalCentered="1"/>
  <pageMargins left="0.275" right="0" top="0.609027777777778" bottom="0.609027777777778" header="0.507638888888889" footer="0.196527777777778"/>
  <pageSetup paperSize="9" scale="9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lenovo</cp:lastModifiedBy>
  <cp:revision>1</cp:revision>
  <dcterms:created xsi:type="dcterms:W3CDTF">2012-07-10T01:45:00Z</dcterms:created>
  <cp:lastPrinted>2016-08-15T08:43:00Z</cp:lastPrinted>
  <dcterms:modified xsi:type="dcterms:W3CDTF">2019-01-22T08:37:43Z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