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6300" firstSheet="3" activeTab="7"/>
  </bookViews>
  <sheets>
    <sheet name="Define" sheetId="1" state="hidden" r:id="rId1"/>
    <sheet name="封面" sheetId="2" r:id="rId2"/>
    <sheet name="目录" sheetId="3" r:id="rId3"/>
    <sheet name="01" sheetId="4" r:id="rId4"/>
    <sheet name="02" sheetId="5" r:id="rId5"/>
    <sheet name="03" sheetId="6" r:id="rId6"/>
    <sheet name="04 " sheetId="7" r:id="rId7"/>
    <sheet name="05 " sheetId="8" r:id="rId8"/>
    <sheet name="06" sheetId="9" r:id="rId9"/>
    <sheet name="07" sheetId="10" r:id="rId10"/>
    <sheet name="Sheet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#REF!</definedName>
    <definedName name="_xlnm.Print_Area" localSheetId="2">'目录'!$A$1:$A$12</definedName>
    <definedName name="_xlnm.Print_Titles" localSheetId="3">'01'!$1:$4</definedName>
    <definedName name="_xlnm.Print_Titles" localSheetId="4">'02'!$1:$4</definedName>
    <definedName name="_xlnm.Print_Titles" localSheetId="5">'03'!$1:$4</definedName>
    <definedName name="_xlnm.Print_Titles" localSheetId="6">'04 '!$1:$4</definedName>
    <definedName name="_xlnm.Print_Titles" localSheetId="7">'05 '!$1:$4</definedName>
    <definedName name="_xlnm.Print_Titles" localSheetId="8">'06'!$1:$4</definedName>
    <definedName name="拨款汇总_合计">SUM('[4]汇总'!IT1:IV1)</definedName>
    <definedName name="大幅度">#REF!</definedName>
    <definedName name="是">#REF!</definedName>
  </definedNames>
  <calcPr fullCalcOnLoad="1"/>
</workbook>
</file>

<file path=xl/sharedStrings.xml><?xml version="1.0" encoding="utf-8"?>
<sst xmlns="http://schemas.openxmlformats.org/spreadsheetml/2006/main" count="717" uniqueCount="413">
  <si>
    <t>ZBMBOOKDIR_S=</t>
  </si>
  <si>
    <t>M:\1.21预算</t>
  </si>
  <si>
    <t>ZBMBOOKDIR_O=</t>
  </si>
  <si>
    <t>ZBMBOOK_S=</t>
  </si>
  <si>
    <t>2011年支出预算表(底).xls</t>
  </si>
  <si>
    <t>ZBMBOOK_O=</t>
  </si>
  <si>
    <t>2011tJ_1(1)(1).20.xls</t>
  </si>
  <si>
    <t>ZBMSHEET_S=</t>
  </si>
  <si>
    <t>一般</t>
  </si>
  <si>
    <t>ZBMSHEET_O=</t>
  </si>
  <si>
    <t>09_10</t>
  </si>
  <si>
    <t>ZBM_ZBMCOLUMN_S=</t>
  </si>
  <si>
    <t>ZBM_ZBMCOLUMN_O=</t>
  </si>
  <si>
    <t>ZBM_CALCCOLUMNS_S=</t>
  </si>
  <si>
    <t>n</t>
  </si>
  <si>
    <t>ZBM_CALCCOLUMNS_O=</t>
  </si>
  <si>
    <t>J</t>
  </si>
  <si>
    <t>姚    安    县</t>
  </si>
  <si>
    <t>2022年地方财政预算执行情况
2023年地方财政预算(草案)</t>
  </si>
  <si>
    <t xml:space="preserve"> </t>
  </si>
  <si>
    <t>姚安县财政局编制</t>
  </si>
  <si>
    <t>目      录</t>
  </si>
  <si>
    <t>表一、2022年姚安县一般公共预算收入执行情况表··············(01)</t>
  </si>
  <si>
    <t>表二、2022年姚安县一般公共预算支出执行情况表··············(02)</t>
  </si>
  <si>
    <t>表三、2022年姚安县政府性基金预算收支执行情况表·············(07)</t>
  </si>
  <si>
    <t>表四、2023年姚安县一般公共预算收入预算情况表··············(09)</t>
  </si>
  <si>
    <t>表五、2023年姚安县一般公共预算支出预算情况表··············(10)</t>
  </si>
  <si>
    <t>表六、2023年姚安县政府性基金预算收支情况表···············(15)</t>
  </si>
  <si>
    <t>表七、2023年姚安县社会保险基金预算收支情况表··············(17)</t>
  </si>
  <si>
    <t>2022年姚安县一般公共预算收入执行情况表</t>
  </si>
  <si>
    <t>表一</t>
  </si>
  <si>
    <t>单位：万元</t>
  </si>
  <si>
    <t>项目</t>
  </si>
  <si>
    <t>2021年
决算数</t>
  </si>
  <si>
    <t>2022年</t>
  </si>
  <si>
    <t>快报数</t>
  </si>
  <si>
    <t>比上年％</t>
  </si>
  <si>
    <t>101 税收收入</t>
  </si>
  <si>
    <t>10101 增值税</t>
  </si>
  <si>
    <t>10103 营业税</t>
  </si>
  <si>
    <t>10104 企业所得税</t>
  </si>
  <si>
    <t>10106 个人所得税</t>
  </si>
  <si>
    <t>10107 资源税</t>
  </si>
  <si>
    <t>10109 城市维护建设税</t>
  </si>
  <si>
    <t>10110 房产税</t>
  </si>
  <si>
    <t>10111 印花税</t>
  </si>
  <si>
    <t>10112 城镇土地使用税</t>
  </si>
  <si>
    <t>10113 土地增值税</t>
  </si>
  <si>
    <t>10114 车船税</t>
  </si>
  <si>
    <t>10118 耕地占用税</t>
  </si>
  <si>
    <t>10119 契税</t>
  </si>
  <si>
    <t>10120 烟叶税</t>
  </si>
  <si>
    <t>10121 环境保护税</t>
  </si>
  <si>
    <t>103 非税收入</t>
  </si>
  <si>
    <t>10302 专项收入</t>
  </si>
  <si>
    <t>10304 行政事业性收费收入</t>
  </si>
  <si>
    <t>10305 罚没收入</t>
  </si>
  <si>
    <t>10306 国有资本经营收入</t>
  </si>
  <si>
    <t>10307 国有资源（资产）有偿使用收入</t>
  </si>
  <si>
    <t>10308 捐赠收入</t>
  </si>
  <si>
    <r>
      <t>1</t>
    </r>
    <r>
      <rPr>
        <sz val="12"/>
        <rFont val="宋体"/>
        <family val="0"/>
      </rPr>
      <t>0309 政府住房基金收入</t>
    </r>
  </si>
  <si>
    <t>10399 其他收入</t>
  </si>
  <si>
    <t>本年收入小计</t>
  </si>
  <si>
    <t>110 转移性收入</t>
  </si>
  <si>
    <t>11001 返还性收入</t>
  </si>
  <si>
    <t>11002 一般性转移支付收入</t>
  </si>
  <si>
    <t>11003 专项转移支付收入</t>
  </si>
  <si>
    <t>11008 上年结余收入</t>
  </si>
  <si>
    <t>11009 调入资金</t>
  </si>
  <si>
    <r>
      <t>11011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债务转贷收入</t>
    </r>
  </si>
  <si>
    <t>11015 动用预算稳定调节基金</t>
  </si>
  <si>
    <t>收 入 合 计</t>
  </si>
  <si>
    <t>2022年姚安县一般公共预算支出执行情况表</t>
  </si>
  <si>
    <t>表二</t>
  </si>
  <si>
    <t>201 一般公共服务支出</t>
  </si>
  <si>
    <r>
      <t>20101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人大事务</t>
    </r>
  </si>
  <si>
    <r>
      <t>20102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政协事务</t>
    </r>
  </si>
  <si>
    <r>
      <t>20103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政府办公厅(室)及相关机构事务</t>
    </r>
  </si>
  <si>
    <r>
      <t>20104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发展与改革事务</t>
    </r>
  </si>
  <si>
    <r>
      <t>20105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统计信息事务</t>
    </r>
  </si>
  <si>
    <r>
      <t>20106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财政事务</t>
    </r>
  </si>
  <si>
    <r>
      <t>20107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税收事务</t>
    </r>
  </si>
  <si>
    <r>
      <t>20108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审计事务</t>
    </r>
  </si>
  <si>
    <t>20110 人力资源事务</t>
  </si>
  <si>
    <r>
      <t>20111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纪检监察事务</t>
    </r>
  </si>
  <si>
    <r>
      <t>20113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商贸事务</t>
    </r>
  </si>
  <si>
    <r>
      <t>2</t>
    </r>
    <r>
      <rPr>
        <sz val="12"/>
        <rFont val="宋体"/>
        <family val="0"/>
      </rPr>
      <t>0114 知识产权事务</t>
    </r>
  </si>
  <si>
    <r>
      <t>20115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工商行政管理事务</t>
    </r>
  </si>
  <si>
    <r>
      <t>20117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质量技术监督与检验检疫事务</t>
    </r>
  </si>
  <si>
    <r>
      <t>20123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民族事务</t>
    </r>
  </si>
  <si>
    <r>
      <t>20124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宗教事务</t>
    </r>
  </si>
  <si>
    <r>
      <t>20126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档案事务</t>
    </r>
  </si>
  <si>
    <r>
      <t>20128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民主党派及工商联事务</t>
    </r>
  </si>
  <si>
    <r>
      <t>20129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群众团体事务</t>
    </r>
  </si>
  <si>
    <r>
      <t>2013</t>
    </r>
    <r>
      <rPr>
        <sz val="12"/>
        <rFont val="宋体"/>
        <family val="0"/>
      </rPr>
      <t xml:space="preserve">1 </t>
    </r>
    <r>
      <rPr>
        <sz val="12"/>
        <rFont val="宋体"/>
        <family val="0"/>
      </rPr>
      <t>党委办公厅（室）及相关机构事务</t>
    </r>
  </si>
  <si>
    <r>
      <t>20132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组织事务</t>
    </r>
  </si>
  <si>
    <r>
      <t>20133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宣传事务</t>
    </r>
  </si>
  <si>
    <r>
      <t>20134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统战事务</t>
    </r>
  </si>
  <si>
    <t>20136 其他共产党事务支出</t>
  </si>
  <si>
    <t>20138 市场监督管理事物</t>
  </si>
  <si>
    <r>
      <t>20199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其他一般公共服务支出</t>
    </r>
  </si>
  <si>
    <t>203 国防支出</t>
  </si>
  <si>
    <t>204 公共安全支出</t>
  </si>
  <si>
    <r>
      <t>20401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武装警察</t>
    </r>
  </si>
  <si>
    <r>
      <t>20402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公安</t>
    </r>
  </si>
  <si>
    <r>
      <t>20404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检察</t>
    </r>
  </si>
  <si>
    <r>
      <t>20405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法院</t>
    </r>
  </si>
  <si>
    <r>
      <t>20406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司法</t>
    </r>
  </si>
  <si>
    <t>20499 其他公共安全支出</t>
  </si>
  <si>
    <t>205 教育支出</t>
  </si>
  <si>
    <r>
      <t>20501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教育管理事务</t>
    </r>
  </si>
  <si>
    <r>
      <t>20502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普通教育</t>
    </r>
  </si>
  <si>
    <r>
      <t>20503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职业教育</t>
    </r>
  </si>
  <si>
    <r>
      <t>20504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成人教育</t>
    </r>
  </si>
  <si>
    <r>
      <t>20507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特殊教育</t>
    </r>
  </si>
  <si>
    <r>
      <t>20508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教师进修及干部继续教育</t>
    </r>
  </si>
  <si>
    <r>
      <t>20509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教育费附加安排的支出</t>
    </r>
  </si>
  <si>
    <r>
      <t>20599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其他教育支出</t>
    </r>
  </si>
  <si>
    <t>206 科学技术支出</t>
  </si>
  <si>
    <r>
      <t>20601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科学技术管理事务</t>
    </r>
  </si>
  <si>
    <r>
      <t>20602</t>
    </r>
    <r>
      <rPr>
        <sz val="12"/>
        <rFont val="宋体"/>
        <family val="0"/>
      </rPr>
      <t xml:space="preserve"> 基础研究</t>
    </r>
  </si>
  <si>
    <r>
      <t>20603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应用研究</t>
    </r>
  </si>
  <si>
    <r>
      <t>20604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技术研究与开发</t>
    </r>
  </si>
  <si>
    <r>
      <t>20605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科技条件与服务</t>
    </r>
  </si>
  <si>
    <r>
      <t>20606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社会科学</t>
    </r>
  </si>
  <si>
    <r>
      <t>20607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科学技术普及</t>
    </r>
  </si>
  <si>
    <r>
      <t>20608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科技交流与合作</t>
    </r>
  </si>
  <si>
    <r>
      <t>2</t>
    </r>
    <r>
      <rPr>
        <sz val="12"/>
        <rFont val="宋体"/>
        <family val="0"/>
      </rPr>
      <t xml:space="preserve">0609 </t>
    </r>
    <r>
      <rPr>
        <sz val="12"/>
        <rFont val="宋体"/>
        <family val="0"/>
      </rPr>
      <t>科技重大专项</t>
    </r>
  </si>
  <si>
    <r>
      <t>20699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其他科学技术支出</t>
    </r>
  </si>
  <si>
    <t>207 文化旅游体育与传媒支出</t>
  </si>
  <si>
    <t>20701 文化和旅游</t>
  </si>
  <si>
    <r>
      <t>20702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文物</t>
    </r>
  </si>
  <si>
    <r>
      <t>20703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体育</t>
    </r>
  </si>
  <si>
    <t>20706 新闻出版电影</t>
  </si>
  <si>
    <t>20708 广播电视</t>
  </si>
  <si>
    <t>20799 其他文化旅游体育与传媒支出</t>
  </si>
  <si>
    <t>208 社会保障和就业支出</t>
  </si>
  <si>
    <r>
      <t>20801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人力资源和社会保障管理事务</t>
    </r>
  </si>
  <si>
    <r>
      <t>20802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民政管理事务</t>
    </r>
  </si>
  <si>
    <r>
      <t>20803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财政对社会保险基金的补助</t>
    </r>
  </si>
  <si>
    <t>20805 行政事业单位养老支出</t>
  </si>
  <si>
    <r>
      <t>20806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企业改革补助</t>
    </r>
  </si>
  <si>
    <r>
      <t>20807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就业补助</t>
    </r>
  </si>
  <si>
    <r>
      <t>20808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抚恤</t>
    </r>
  </si>
  <si>
    <r>
      <t>20809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退役安置</t>
    </r>
  </si>
  <si>
    <r>
      <t>20810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社会福利</t>
    </r>
  </si>
  <si>
    <r>
      <t>20811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残疾人事业</t>
    </r>
  </si>
  <si>
    <r>
      <t>20815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自然灾害生活救助</t>
    </r>
  </si>
  <si>
    <r>
      <t>20816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红十字事业</t>
    </r>
  </si>
  <si>
    <r>
      <t>20819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最低生活保障</t>
    </r>
  </si>
  <si>
    <r>
      <t>20820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临时救助</t>
    </r>
  </si>
  <si>
    <r>
      <t>20821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特困人员供养</t>
    </r>
  </si>
  <si>
    <r>
      <t>20825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其他生活救助</t>
    </r>
  </si>
  <si>
    <r>
      <t xml:space="preserve">20826 </t>
    </r>
    <r>
      <rPr>
        <sz val="12"/>
        <rFont val="宋体"/>
        <family val="0"/>
      </rPr>
      <t>财政对基本养老保险基金的补助</t>
    </r>
  </si>
  <si>
    <r>
      <t>2082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退役军人管理事务</t>
    </r>
  </si>
  <si>
    <t>20830 财政代缴社会保险费支出</t>
  </si>
  <si>
    <r>
      <t>20899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其他社会保障和就业支出</t>
    </r>
  </si>
  <si>
    <t>210 卫生健康支出</t>
  </si>
  <si>
    <t>21001 卫生健康管理事务</t>
  </si>
  <si>
    <r>
      <t>21002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公立医院</t>
    </r>
  </si>
  <si>
    <r>
      <t>21003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基层医疗卫生机构</t>
    </r>
  </si>
  <si>
    <r>
      <t>21004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公共卫生</t>
    </r>
  </si>
  <si>
    <r>
      <t>21005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</si>
  <si>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r>
      <t>21006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中医药</t>
    </r>
  </si>
  <si>
    <r>
      <t>21007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计划生育事务</t>
    </r>
  </si>
  <si>
    <r>
      <t>21010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食品和药品监督管理事务</t>
    </r>
  </si>
  <si>
    <r>
      <t>21011</t>
    </r>
    <r>
      <rPr>
        <sz val="12"/>
        <rFont val="宋体"/>
        <family val="0"/>
      </rPr>
      <t xml:space="preserve"> 行政事业单位医疗</t>
    </r>
  </si>
  <si>
    <r>
      <t>21012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财政对基本医疗保险基金的补助</t>
    </r>
  </si>
  <si>
    <r>
      <t>21013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医疗救助</t>
    </r>
  </si>
  <si>
    <t>21014 优抚对象医疗</t>
  </si>
  <si>
    <t>21015 医疗保障管理事物</t>
  </si>
  <si>
    <t>21016 老龄卫生健康事物</t>
  </si>
  <si>
    <r>
      <t>21099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其他医疗卫生支出</t>
    </r>
  </si>
  <si>
    <t>211 节能环保支出</t>
  </si>
  <si>
    <r>
      <t>21101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环境保护管理事务</t>
    </r>
  </si>
  <si>
    <r>
      <t>21102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环境监测与监察</t>
    </r>
  </si>
  <si>
    <r>
      <t>21103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污染防治</t>
    </r>
  </si>
  <si>
    <r>
      <t>21104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自然生态保护</t>
    </r>
  </si>
  <si>
    <r>
      <t>21105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天然林保护</t>
    </r>
  </si>
  <si>
    <t>21106 退耕还林还草</t>
  </si>
  <si>
    <r>
      <t>21110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能源节约利用</t>
    </r>
  </si>
  <si>
    <r>
      <t>21111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污染减排</t>
    </r>
  </si>
  <si>
    <r>
      <t>21112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可再生能源</t>
    </r>
  </si>
  <si>
    <r>
      <t>21113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资源综合利用</t>
    </r>
  </si>
  <si>
    <r>
      <t>21114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能源管理事务</t>
    </r>
  </si>
  <si>
    <r>
      <t>211</t>
    </r>
    <r>
      <rPr>
        <sz val="12"/>
        <rFont val="宋体"/>
        <family val="0"/>
      </rPr>
      <t>99 其他节能环保支出</t>
    </r>
  </si>
  <si>
    <t>212 城乡社区支出</t>
  </si>
  <si>
    <r>
      <t>21201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城乡社区管理事务</t>
    </r>
  </si>
  <si>
    <r>
      <t>21202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城乡社区规划与管理</t>
    </r>
  </si>
  <si>
    <r>
      <t>21203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城乡社区公共设施</t>
    </r>
  </si>
  <si>
    <r>
      <t>2</t>
    </r>
    <r>
      <rPr>
        <sz val="12"/>
        <rFont val="宋体"/>
        <family val="0"/>
      </rPr>
      <t>1205 城乡社区环境卫生</t>
    </r>
  </si>
  <si>
    <r>
      <t>2</t>
    </r>
    <r>
      <rPr>
        <sz val="12"/>
        <rFont val="宋体"/>
        <family val="0"/>
      </rPr>
      <t>1206 建设市场管理与监督</t>
    </r>
  </si>
  <si>
    <r>
      <t>21299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其他城乡社区事务支出</t>
    </r>
  </si>
  <si>
    <t>213 农林水支出</t>
  </si>
  <si>
    <t>21301 农业农村</t>
  </si>
  <si>
    <t>21302 林业和草原</t>
  </si>
  <si>
    <r>
      <t>21303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水利</t>
    </r>
  </si>
  <si>
    <t>21305 巩固脱贫衔接乡村振兴</t>
  </si>
  <si>
    <r>
      <t>21306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农业综合开发</t>
    </r>
  </si>
  <si>
    <t>21307 农村综合改革</t>
  </si>
  <si>
    <r>
      <t>21308</t>
    </r>
    <r>
      <rPr>
        <sz val="12"/>
        <rFont val="宋体"/>
        <family val="0"/>
      </rPr>
      <t xml:space="preserve"> 普惠</t>
    </r>
    <r>
      <rPr>
        <sz val="12"/>
        <rFont val="宋体"/>
        <family val="0"/>
      </rPr>
      <t>金融发展支出</t>
    </r>
  </si>
  <si>
    <r>
      <t>21399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其他农林水事务支出</t>
    </r>
  </si>
  <si>
    <t>214 交通运输支出</t>
  </si>
  <si>
    <r>
      <t>21401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公路水路运输</t>
    </r>
  </si>
  <si>
    <t>21404 成品油价格改革对交通运输的补贴</t>
  </si>
  <si>
    <r>
      <t>21406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车辆购置税支出</t>
    </r>
  </si>
  <si>
    <r>
      <t>21499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其他交通运输支出</t>
    </r>
  </si>
  <si>
    <t>215 资源勘探工业信息等支出</t>
  </si>
  <si>
    <r>
      <t>21501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资源勘探开发和服务支出</t>
    </r>
  </si>
  <si>
    <r>
      <t>21502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制造业</t>
    </r>
  </si>
  <si>
    <r>
      <t>21503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建筑业</t>
    </r>
  </si>
  <si>
    <r>
      <t>21504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电力监管支出</t>
    </r>
  </si>
  <si>
    <r>
      <t>21505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工业和信息产业监管支出</t>
    </r>
  </si>
  <si>
    <r>
      <t>21506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安全生产监管</t>
    </r>
  </si>
  <si>
    <r>
      <t>2</t>
    </r>
    <r>
      <rPr>
        <sz val="12"/>
        <rFont val="宋体"/>
        <family val="0"/>
      </rPr>
      <t>1507 国有资产监管</t>
    </r>
  </si>
  <si>
    <r>
      <t>21508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支持中小企业发展和管理支出</t>
    </r>
  </si>
  <si>
    <r>
      <t>21599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其他资源勘探电力信息等事务支出</t>
    </r>
  </si>
  <si>
    <t>216 商业服务业等事务支出</t>
  </si>
  <si>
    <r>
      <t>21602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商业流通事务</t>
    </r>
  </si>
  <si>
    <r>
      <t>21605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旅游业管理与服务支出</t>
    </r>
  </si>
  <si>
    <r>
      <t>21606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涉外发展服务支出</t>
    </r>
  </si>
  <si>
    <r>
      <t>21699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其他商业服务业等事务支出</t>
    </r>
  </si>
  <si>
    <t>217  金融支出</t>
  </si>
  <si>
    <t>21701 金融部门行政支出</t>
  </si>
  <si>
    <r>
      <t>21702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金融部门监管支出</t>
    </r>
  </si>
  <si>
    <r>
      <t>21705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农村金融发展支出</t>
    </r>
  </si>
  <si>
    <r>
      <t>21799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其他金融监管等事务支出</t>
    </r>
  </si>
  <si>
    <t>218 地震灾后恢复重建支出</t>
  </si>
  <si>
    <t>219 援助其他地区支出</t>
  </si>
  <si>
    <t>220 自然资源海洋气象等支出</t>
  </si>
  <si>
    <t>22001 自然资源事务</t>
  </si>
  <si>
    <r>
      <t>22003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测绘事务</t>
    </r>
  </si>
  <si>
    <t>22004 地震事务</t>
  </si>
  <si>
    <r>
      <t>22005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气象事务</t>
    </r>
  </si>
  <si>
    <t>22099 其他自然资源海洋气象等支出</t>
  </si>
  <si>
    <t>221 住房保障支出</t>
  </si>
  <si>
    <r>
      <t>22101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保障性安居工程支出</t>
    </r>
  </si>
  <si>
    <r>
      <t>22102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住房改革支出</t>
    </r>
  </si>
  <si>
    <r>
      <t>22103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城乡社区住宅</t>
    </r>
  </si>
  <si>
    <t>222 粮油物资储备事务支出</t>
  </si>
  <si>
    <r>
      <t>22201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粮油事务</t>
    </r>
  </si>
  <si>
    <r>
      <t>2</t>
    </r>
    <r>
      <rPr>
        <sz val="12"/>
        <rFont val="宋体"/>
        <family val="0"/>
      </rPr>
      <t>2202 物资事务</t>
    </r>
  </si>
  <si>
    <r>
      <t>22203</t>
    </r>
    <r>
      <rPr>
        <sz val="12"/>
        <rFont val="宋体"/>
        <family val="0"/>
      </rPr>
      <t xml:space="preserve"> 能源储备</t>
    </r>
  </si>
  <si>
    <r>
      <t>2</t>
    </r>
    <r>
      <rPr>
        <sz val="12"/>
        <rFont val="宋体"/>
        <family val="0"/>
      </rPr>
      <t>2204 粮油储备</t>
    </r>
  </si>
  <si>
    <r>
      <t>2</t>
    </r>
    <r>
      <rPr>
        <sz val="12"/>
        <rFont val="宋体"/>
        <family val="0"/>
      </rPr>
      <t>2205 重要商品储备</t>
    </r>
  </si>
  <si>
    <t>224 灾害防治及应急管理支出</t>
  </si>
  <si>
    <t>22401 应急管理事物</t>
  </si>
  <si>
    <t>22402 消防事物</t>
  </si>
  <si>
    <t>22405 地震事物</t>
  </si>
  <si>
    <t>22406 自然灾害防治</t>
  </si>
  <si>
    <t>22407 自然灾害救灾及恢复重建支出</t>
  </si>
  <si>
    <t>22499 其他灾害防治及应急管理支出</t>
  </si>
  <si>
    <r>
      <t>2</t>
    </r>
    <r>
      <rPr>
        <sz val="12"/>
        <rFont val="宋体"/>
        <family val="0"/>
      </rPr>
      <t>27 预备费</t>
    </r>
  </si>
  <si>
    <r>
      <t>2</t>
    </r>
    <r>
      <rPr>
        <sz val="12"/>
        <rFont val="宋体"/>
        <family val="0"/>
      </rPr>
      <t>28 国债还本付息支出</t>
    </r>
  </si>
  <si>
    <r>
      <t>2</t>
    </r>
    <r>
      <rPr>
        <sz val="12"/>
        <rFont val="宋体"/>
        <family val="0"/>
      </rPr>
      <t>29 其他支出</t>
    </r>
  </si>
  <si>
    <r>
      <t>232</t>
    </r>
    <r>
      <rPr>
        <sz val="12"/>
        <rFont val="宋体"/>
        <family val="0"/>
      </rPr>
      <t xml:space="preserve"> 债务付息支出</t>
    </r>
  </si>
  <si>
    <r>
      <t>233</t>
    </r>
    <r>
      <rPr>
        <sz val="12"/>
        <rFont val="宋体"/>
        <family val="0"/>
      </rPr>
      <t xml:space="preserve"> 债务发行费用支出</t>
    </r>
  </si>
  <si>
    <t>本年支出小计</t>
  </si>
  <si>
    <t>231 债务还本支出</t>
  </si>
  <si>
    <t>230 转移性支出</t>
  </si>
  <si>
    <t>23001 返还性支出</t>
  </si>
  <si>
    <t>23002 一般性转移支付</t>
  </si>
  <si>
    <r>
      <t>23006</t>
    </r>
    <r>
      <rPr>
        <sz val="12"/>
        <rFont val="宋体"/>
        <family val="0"/>
      </rPr>
      <t xml:space="preserve"> 专项上解支出</t>
    </r>
  </si>
  <si>
    <t>23008 调出资金</t>
  </si>
  <si>
    <t>23009 年终结余安排支出</t>
  </si>
  <si>
    <t>23015 安排预算稳定调节基金</t>
  </si>
  <si>
    <r>
      <t>23</t>
    </r>
    <r>
      <rPr>
        <sz val="12"/>
        <rFont val="宋体"/>
        <family val="0"/>
      </rPr>
      <t>1 债券转贷支出</t>
    </r>
  </si>
  <si>
    <t>支 出 合 计</t>
  </si>
  <si>
    <t>2022年姚安县政府性基金预算收支执行情况表</t>
  </si>
  <si>
    <t>表三</t>
  </si>
  <si>
    <t>1030118 散装水泥专项资金收入</t>
  </si>
  <si>
    <t>1030119 新型墙体材料专项基金收入</t>
  </si>
  <si>
    <r>
      <t>1030133</t>
    </r>
    <r>
      <rPr>
        <sz val="12"/>
        <rFont val="宋体"/>
        <family val="0"/>
      </rPr>
      <t xml:space="preserve"> 新增建设用地土地有偿使用费收入</t>
    </r>
  </si>
  <si>
    <t>1030135 育林基金收入</t>
  </si>
  <si>
    <t>1030136 森林植被恢复费</t>
  </si>
  <si>
    <r>
      <t>103013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地方水利建设基金收入</t>
    </r>
  </si>
  <si>
    <t>1030142 残疾人就业保障金收入</t>
  </si>
  <si>
    <t>1030143 政府住房基金收入</t>
  </si>
  <si>
    <r>
      <t>103014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国有土地收益基金收入</t>
    </r>
  </si>
  <si>
    <r>
      <t>103014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农业土地开发资金收入</t>
    </r>
  </si>
  <si>
    <t>1030148 国有土地使用权出让收入</t>
  </si>
  <si>
    <t>1030178 污水处理费收入</t>
  </si>
  <si>
    <t>1030199 其他政府性基金收入</t>
  </si>
  <si>
    <t>103100601 土地储备专项债券对应项目专项收入</t>
  </si>
  <si>
    <t>103100602 棚户区改造专项债券对应项目专项收入</t>
  </si>
  <si>
    <t>103109998 其他地方自行试点项目收益专项债券对应项目专项收入</t>
  </si>
  <si>
    <t>11004 政府性基金转移收入</t>
  </si>
  <si>
    <r>
      <t>1100</t>
    </r>
    <r>
      <rPr>
        <sz val="12"/>
        <rFont val="宋体"/>
        <family val="0"/>
      </rPr>
      <t>401</t>
    </r>
    <r>
      <rPr>
        <sz val="12"/>
        <rFont val="宋体"/>
        <family val="0"/>
      </rPr>
      <t xml:space="preserve"> 政府性基金补助收入</t>
    </r>
  </si>
  <si>
    <r>
      <t>110</t>
    </r>
    <r>
      <rPr>
        <sz val="12"/>
        <rFont val="宋体"/>
        <family val="0"/>
      </rPr>
      <t>0402</t>
    </r>
    <r>
      <rPr>
        <sz val="12"/>
        <rFont val="宋体"/>
        <family val="0"/>
      </rPr>
      <t xml:space="preserve"> 政府性基金上解收入</t>
    </r>
  </si>
  <si>
    <t>1100403 抗疫特别国债转移支付收入</t>
  </si>
  <si>
    <t>11011 债务转贷收入</t>
  </si>
  <si>
    <r>
      <t>1</t>
    </r>
    <r>
      <rPr>
        <sz val="12"/>
        <rFont val="宋体"/>
        <family val="0"/>
      </rPr>
      <t>1009 调入资金</t>
    </r>
  </si>
  <si>
    <t>收入合计</t>
  </si>
  <si>
    <t>207 文化体育与传媒</t>
  </si>
  <si>
    <t>20707 国家电影事业发展专项资金安排的支出</t>
  </si>
  <si>
    <t>208 社会保障和就业</t>
  </si>
  <si>
    <t>20822 大中型水库移民后期扶持基金支出</t>
  </si>
  <si>
    <t>20860 残疾人就业保障金支出</t>
  </si>
  <si>
    <t>212 城乡社区事务</t>
  </si>
  <si>
    <t>21207 政府住房基金支出</t>
  </si>
  <si>
    <r>
      <t>2</t>
    </r>
    <r>
      <rPr>
        <sz val="12"/>
        <rFont val="宋体"/>
        <family val="0"/>
      </rPr>
      <t xml:space="preserve">1208 </t>
    </r>
    <r>
      <rPr>
        <sz val="12"/>
        <rFont val="宋体"/>
        <family val="0"/>
      </rPr>
      <t>国有土地使用权出让收入安排的支出</t>
    </r>
  </si>
  <si>
    <r>
      <t>21209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城市公用事业附加及对应专项债务收入安排的支出</t>
    </r>
  </si>
  <si>
    <r>
      <t>2</t>
    </r>
    <r>
      <rPr>
        <sz val="12"/>
        <rFont val="宋体"/>
        <family val="0"/>
      </rPr>
      <t xml:space="preserve">1210 </t>
    </r>
    <r>
      <rPr>
        <sz val="12"/>
        <rFont val="宋体"/>
        <family val="0"/>
      </rPr>
      <t>国有土地收益基金支出</t>
    </r>
  </si>
  <si>
    <r>
      <t>2</t>
    </r>
    <r>
      <rPr>
        <sz val="12"/>
        <rFont val="宋体"/>
        <family val="0"/>
      </rPr>
      <t xml:space="preserve">1211 </t>
    </r>
    <r>
      <rPr>
        <sz val="12"/>
        <rFont val="宋体"/>
        <family val="0"/>
      </rPr>
      <t>农业土地开发资金支出</t>
    </r>
  </si>
  <si>
    <r>
      <t>2</t>
    </r>
    <r>
      <rPr>
        <sz val="12"/>
        <rFont val="宋体"/>
        <family val="0"/>
      </rPr>
      <t xml:space="preserve">1212 </t>
    </r>
    <r>
      <rPr>
        <sz val="12"/>
        <rFont val="宋体"/>
        <family val="0"/>
      </rPr>
      <t>新增建设用地有偿使用费安排的支出</t>
    </r>
  </si>
  <si>
    <r>
      <t>21213</t>
    </r>
    <r>
      <rPr>
        <sz val="12"/>
        <rFont val="宋体"/>
        <family val="0"/>
      </rPr>
      <t xml:space="preserve"> 城市基础设施配套费安排的支出</t>
    </r>
  </si>
  <si>
    <r>
      <t>21214</t>
    </r>
    <r>
      <rPr>
        <sz val="12"/>
        <rFont val="宋体"/>
        <family val="0"/>
      </rPr>
      <t xml:space="preserve"> 其他污水处理费安排的支出</t>
    </r>
  </si>
  <si>
    <t>21215 土地储备专项债券收入安排的支出</t>
  </si>
  <si>
    <t>21216 棚户区改造专项债券收入安排的支出</t>
  </si>
  <si>
    <t>21217 城市基础设施配套费对应专项债务收入安排的支出</t>
  </si>
  <si>
    <t>213 农林水事务</t>
  </si>
  <si>
    <r>
      <t>2</t>
    </r>
    <r>
      <rPr>
        <sz val="12"/>
        <rFont val="宋体"/>
        <family val="0"/>
      </rPr>
      <t xml:space="preserve">1360 </t>
    </r>
    <r>
      <rPr>
        <sz val="12"/>
        <rFont val="宋体"/>
        <family val="0"/>
      </rPr>
      <t>新菜地开发建设基金支出</t>
    </r>
  </si>
  <si>
    <r>
      <t>2</t>
    </r>
    <r>
      <rPr>
        <sz val="12"/>
        <rFont val="宋体"/>
        <family val="0"/>
      </rPr>
      <t xml:space="preserve">1361 </t>
    </r>
    <r>
      <rPr>
        <sz val="12"/>
        <rFont val="宋体"/>
        <family val="0"/>
      </rPr>
      <t>育林基金支出</t>
    </r>
  </si>
  <si>
    <r>
      <t>2</t>
    </r>
    <r>
      <rPr>
        <sz val="12"/>
        <rFont val="宋体"/>
        <family val="0"/>
      </rPr>
      <t xml:space="preserve">1362 </t>
    </r>
    <r>
      <rPr>
        <sz val="12"/>
        <rFont val="宋体"/>
        <family val="0"/>
      </rPr>
      <t>森林植被恢复费安排的支出</t>
    </r>
  </si>
  <si>
    <r>
      <t>2</t>
    </r>
    <r>
      <rPr>
        <sz val="12"/>
        <rFont val="宋体"/>
        <family val="0"/>
      </rPr>
      <t xml:space="preserve">1363 </t>
    </r>
    <r>
      <rPr>
        <sz val="12"/>
        <rFont val="宋体"/>
        <family val="0"/>
      </rPr>
      <t>中央水利建设基金支出</t>
    </r>
  </si>
  <si>
    <r>
      <t>2</t>
    </r>
    <r>
      <rPr>
        <sz val="12"/>
        <rFont val="宋体"/>
        <family val="0"/>
      </rPr>
      <t xml:space="preserve">1364 </t>
    </r>
    <r>
      <rPr>
        <sz val="12"/>
        <rFont val="宋体"/>
        <family val="0"/>
      </rPr>
      <t>地方水利建设基金支出</t>
    </r>
  </si>
  <si>
    <r>
      <t>2</t>
    </r>
    <r>
      <rPr>
        <sz val="12"/>
        <rFont val="宋体"/>
        <family val="0"/>
      </rPr>
      <t xml:space="preserve">1366 </t>
    </r>
    <r>
      <rPr>
        <sz val="12"/>
        <rFont val="宋体"/>
        <family val="0"/>
      </rPr>
      <t>大中型水库库区基金及对应专项债务收入</t>
    </r>
  </si>
  <si>
    <r>
      <t>21370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水土保持补偿费安排的支出</t>
    </r>
  </si>
  <si>
    <r>
      <t>21369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国家重大水利工程建设基金支出</t>
    </r>
  </si>
  <si>
    <r>
      <t>215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资源勘探电力信息等事务</t>
    </r>
  </si>
  <si>
    <r>
      <t>2</t>
    </r>
    <r>
      <rPr>
        <sz val="12"/>
        <rFont val="宋体"/>
        <family val="0"/>
      </rPr>
      <t>1505 工业和信息产业监管支出</t>
    </r>
  </si>
  <si>
    <r>
      <t>2</t>
    </r>
    <r>
      <rPr>
        <sz val="12"/>
        <rFont val="宋体"/>
        <family val="0"/>
      </rPr>
      <t xml:space="preserve">1560 </t>
    </r>
    <r>
      <rPr>
        <sz val="12"/>
        <rFont val="宋体"/>
        <family val="0"/>
      </rPr>
      <t>散装水泥专项资金支出</t>
    </r>
  </si>
  <si>
    <r>
      <t>2</t>
    </r>
    <r>
      <rPr>
        <sz val="12"/>
        <rFont val="宋体"/>
        <family val="0"/>
      </rPr>
      <t xml:space="preserve">1561 </t>
    </r>
    <r>
      <rPr>
        <sz val="12"/>
        <rFont val="宋体"/>
        <family val="0"/>
      </rPr>
      <t>新型墙体材料专项基金支出</t>
    </r>
  </si>
  <si>
    <t>216 商业服务业等事务</t>
  </si>
  <si>
    <r>
      <t>2</t>
    </r>
    <r>
      <rPr>
        <sz val="12"/>
        <rFont val="宋体"/>
        <family val="0"/>
      </rPr>
      <t xml:space="preserve">1660 </t>
    </r>
    <r>
      <rPr>
        <sz val="12"/>
        <rFont val="宋体"/>
        <family val="0"/>
      </rPr>
      <t>旅游发展基金支出</t>
    </r>
  </si>
  <si>
    <t>229 其他支出</t>
  </si>
  <si>
    <t>22904  其他政府性基金及对应专项债务收入安排的支出</t>
  </si>
  <si>
    <r>
      <t xml:space="preserve">2290402 </t>
    </r>
    <r>
      <rPr>
        <sz val="11"/>
        <rFont val="宋体"/>
        <family val="0"/>
      </rPr>
      <t>其他地方自行试点项目收益专项债券收入安排的支出</t>
    </r>
  </si>
  <si>
    <r>
      <t>2</t>
    </r>
    <r>
      <rPr>
        <sz val="12"/>
        <rFont val="宋体"/>
        <family val="0"/>
      </rPr>
      <t>2908 彩票发行销售机构业务安排的支出</t>
    </r>
  </si>
  <si>
    <r>
      <t>2</t>
    </r>
    <r>
      <rPr>
        <sz val="12"/>
        <rFont val="宋体"/>
        <family val="0"/>
      </rPr>
      <t xml:space="preserve">2960 </t>
    </r>
    <r>
      <rPr>
        <sz val="12"/>
        <rFont val="宋体"/>
        <family val="0"/>
      </rPr>
      <t>彩票公益金安排的支出</t>
    </r>
  </si>
  <si>
    <t>234 抗疫特别国债安排的支出</t>
  </si>
  <si>
    <t xml:space="preserve">  23401 基础设施建设</t>
  </si>
  <si>
    <t xml:space="preserve">  23402 抗疫相关支出</t>
  </si>
  <si>
    <t>23004 政府性基金转移支付</t>
  </si>
  <si>
    <r>
      <t>2300</t>
    </r>
    <r>
      <rPr>
        <sz val="12"/>
        <rFont val="宋体"/>
        <family val="0"/>
      </rPr>
      <t>401</t>
    </r>
    <r>
      <rPr>
        <sz val="12"/>
        <rFont val="宋体"/>
        <family val="0"/>
      </rPr>
      <t xml:space="preserve"> 政府性基金补助支出</t>
    </r>
  </si>
  <si>
    <r>
      <t>230</t>
    </r>
    <r>
      <rPr>
        <sz val="12"/>
        <rFont val="宋体"/>
        <family val="0"/>
      </rPr>
      <t xml:space="preserve">0402 </t>
    </r>
    <r>
      <rPr>
        <sz val="12"/>
        <rFont val="宋体"/>
        <family val="0"/>
      </rPr>
      <t>政府性基金上解支出</t>
    </r>
  </si>
  <si>
    <t>23009 年终结余</t>
  </si>
  <si>
    <t>2023年姚安县一般公共预算收入预算情况表</t>
  </si>
  <si>
    <t>表四</t>
  </si>
  <si>
    <t>2022年
快报数</t>
  </si>
  <si>
    <t>2023年</t>
  </si>
  <si>
    <t>预算数</t>
  </si>
  <si>
    <r>
      <t>1</t>
    </r>
    <r>
      <rPr>
        <sz val="12"/>
        <rFont val="宋体"/>
        <family val="0"/>
      </rPr>
      <t>0121环境保护税</t>
    </r>
  </si>
  <si>
    <r>
      <t>1</t>
    </r>
    <r>
      <rPr>
        <sz val="12"/>
        <rFont val="宋体"/>
        <family val="0"/>
      </rPr>
      <t>0308 捐赠收入</t>
    </r>
  </si>
  <si>
    <r>
      <t>10309</t>
    </r>
    <r>
      <rPr>
        <sz val="12"/>
        <rFont val="宋体"/>
        <family val="0"/>
      </rPr>
      <t xml:space="preserve"> 政府住房基金收入</t>
    </r>
  </si>
  <si>
    <t>2023年姚安县一般公共预算支出预算情况表</t>
  </si>
  <si>
    <t>表五</t>
  </si>
  <si>
    <t>201 一般公共服务</t>
  </si>
  <si>
    <r>
      <t>20110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人力资源事务</t>
    </r>
  </si>
  <si>
    <t>203 国防</t>
  </si>
  <si>
    <t>204 公共安全</t>
  </si>
  <si>
    <r>
      <t>2</t>
    </r>
    <r>
      <rPr>
        <sz val="12"/>
        <rFont val="宋体"/>
        <family val="0"/>
      </rPr>
      <t>05 教育</t>
    </r>
  </si>
  <si>
    <r>
      <t>2</t>
    </r>
    <r>
      <rPr>
        <sz val="12"/>
        <rFont val="宋体"/>
        <family val="0"/>
      </rPr>
      <t>06 科学技术</t>
    </r>
  </si>
  <si>
    <t>20704 广播电视</t>
  </si>
  <si>
    <r>
      <t>20705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新闻出版</t>
    </r>
  </si>
  <si>
    <r>
      <t>2</t>
    </r>
    <r>
      <rPr>
        <sz val="12"/>
        <rFont val="宋体"/>
        <family val="0"/>
      </rPr>
      <t>08 社会保障和就业</t>
    </r>
  </si>
  <si>
    <t>20820 临时救助</t>
  </si>
  <si>
    <r>
      <t xml:space="preserve">20827 </t>
    </r>
    <r>
      <rPr>
        <sz val="12"/>
        <rFont val="宋体"/>
        <family val="0"/>
      </rPr>
      <t>财政对其他社会保险基金的补助</t>
    </r>
  </si>
  <si>
    <t>20828 退役军人管理事务</t>
  </si>
  <si>
    <t>210  卫生健康支出</t>
  </si>
  <si>
    <r>
      <t>21011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</si>
  <si>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r>
      <t xml:space="preserve">21013 </t>
    </r>
    <r>
      <rPr>
        <sz val="12"/>
        <rFont val="宋体"/>
        <family val="0"/>
      </rPr>
      <t>医疗救助</t>
    </r>
  </si>
  <si>
    <t>211 节能环保</t>
  </si>
  <si>
    <t>21305 巩固拓展脱贫攻坚成果衔接乡村振兴</t>
  </si>
  <si>
    <r>
      <t>21307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农村综合改革</t>
    </r>
  </si>
  <si>
    <t>21308 普惠金融发展支出</t>
  </si>
  <si>
    <t>21399 其他农林水支出</t>
  </si>
  <si>
    <t>214 交通运输</t>
  </si>
  <si>
    <t>216 商业服务业等支出</t>
  </si>
  <si>
    <t>217 金融支出</t>
  </si>
  <si>
    <r>
      <t>2</t>
    </r>
    <r>
      <rPr>
        <sz val="12"/>
        <rFont val="宋体"/>
        <family val="0"/>
      </rPr>
      <t>22 粮油物资储备事务</t>
    </r>
  </si>
  <si>
    <t>228 国债还本付息支出</t>
  </si>
  <si>
    <t>2310301 债务还本支出</t>
  </si>
  <si>
    <r>
      <t>2300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专项上解支出</t>
    </r>
  </si>
  <si>
    <t>2301101 债券转贷支出</t>
  </si>
  <si>
    <t>2023年姚安县政府性基金预算收支情况表</t>
  </si>
  <si>
    <t>表六</t>
  </si>
  <si>
    <t>103014801 土地出让价款收入</t>
  </si>
  <si>
    <t>103014802 补缴的土地价款</t>
  </si>
  <si>
    <t>103014803 划拨土地收入</t>
  </si>
  <si>
    <t>103014898 缴纳新增建设用地土地有偿使用费</t>
  </si>
  <si>
    <t>103014899 其他土地出让收入</t>
  </si>
  <si>
    <r>
      <t>1030178</t>
    </r>
    <r>
      <rPr>
        <sz val="12"/>
        <rFont val="宋体"/>
        <family val="0"/>
      </rPr>
      <t xml:space="preserve"> 污水处理费收入</t>
    </r>
  </si>
  <si>
    <t>10310 专项债券对应项目专项收入</t>
  </si>
  <si>
    <r>
      <t xml:space="preserve">   11011 </t>
    </r>
    <r>
      <rPr>
        <sz val="12"/>
        <rFont val="宋体"/>
        <family val="0"/>
      </rPr>
      <t>债务转贷收入</t>
    </r>
  </si>
  <si>
    <t>207 文化旅游与传媒支出</t>
  </si>
  <si>
    <r>
      <t>2070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国家电影事业发展专项资金安排的支出</t>
    </r>
  </si>
  <si>
    <r>
      <t>2070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 旅游发展基金支出</t>
    </r>
  </si>
  <si>
    <r>
      <t>2</t>
    </r>
    <r>
      <rPr>
        <sz val="12"/>
        <rFont val="宋体"/>
        <family val="0"/>
      </rPr>
      <t xml:space="preserve">1207 </t>
    </r>
    <r>
      <rPr>
        <sz val="12"/>
        <rFont val="宋体"/>
        <family val="0"/>
      </rPr>
      <t>政府住房基金支出</t>
    </r>
  </si>
  <si>
    <r>
      <t xml:space="preserve">21209 </t>
    </r>
    <r>
      <rPr>
        <sz val="11"/>
        <rFont val="宋体"/>
        <family val="0"/>
      </rPr>
      <t>城市公用事业附加及对应专项债务收入安排的支出</t>
    </r>
  </si>
  <si>
    <t>21218 污水处理费对应专项债券收入安排的支出</t>
  </si>
  <si>
    <r>
      <t>2</t>
    </r>
    <r>
      <rPr>
        <sz val="12"/>
        <rFont val="宋体"/>
        <family val="0"/>
      </rPr>
      <t xml:space="preserve">1366 </t>
    </r>
    <r>
      <rPr>
        <sz val="12"/>
        <rFont val="宋体"/>
        <family val="0"/>
      </rPr>
      <t>大中型水库库区基金支出</t>
    </r>
  </si>
  <si>
    <t>22904 其他政府性基金及对应专项债务收入安排的支出</t>
  </si>
  <si>
    <t>234抗疫特别国债安排的支出</t>
  </si>
  <si>
    <t>23104 地方政府专项债务还本支出</t>
  </si>
  <si>
    <t xml:space="preserve">  2310411 国有土地使用权出让金债务还本支出</t>
  </si>
  <si>
    <t>23105 抗疫特别国债还本支出</t>
  </si>
  <si>
    <t>23011 债务转贷支出</t>
  </si>
  <si>
    <t>2301115 国有土地使用权出让金债务转贷支出</t>
  </si>
  <si>
    <t>2023年姚安县社会保险基金预算收支情况表</t>
  </si>
  <si>
    <t>表七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</si>
  <si>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</si>
  <si>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</si>
  <si>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</si>
  <si>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</si>
  <si>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4.上级补助收入</t>
  </si>
  <si>
    <t xml:space="preserve">           5.转移收入</t>
  </si>
  <si>
    <t>二、支出</t>
  </si>
  <si>
    <t xml:space="preserve">    其中： 1.社会保险待遇支出</t>
  </si>
  <si>
    <t xml:space="preserve">           2.上解支出</t>
  </si>
  <si>
    <t xml:space="preserve">           3.转移支出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</si>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</sst>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-* #,##0.00_-;\-* #,##0.00_-;_-* &quot;-&quot;??_-;_-@_-"/>
    <numFmt numFmtId="179" formatCode="#,##0_ ;[Red]\-#,##0\ "/>
    <numFmt numFmtId="180" formatCode="#,##0_ "/>
    <numFmt numFmtId="181" formatCode="#,##0.0_ "/>
    <numFmt numFmtId="182" formatCode="_ &quot;￥&quot;* #,##0.00_ ;_ &quot;￥&quot;* \-#,##0.00_ ;_ &quot;￥&quot;* \-??_ ;_ @_ "/>
    <numFmt numFmtId="183" formatCode="0.0%"/>
    <numFmt numFmtId="184" formatCode="0_ "/>
    <numFmt numFmtId="185" formatCode="[DBNum1][$-804]General"/>
    <numFmt numFmtId="186" formatCode="[DBNum1][$-804]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sz val="19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9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5"/>
      <name val="宋体"/>
      <family val="0"/>
    </font>
    <font>
      <sz val="19"/>
      <name val="华文中宋"/>
      <family val="0"/>
    </font>
    <font>
      <sz val="24"/>
      <name val="华文中宋"/>
      <family val="0"/>
    </font>
    <font>
      <sz val="20"/>
      <name val="宋体"/>
      <family val="0"/>
    </font>
    <font>
      <sz val="12"/>
      <name val="黑体"/>
      <family val="3"/>
    </font>
    <font>
      <sz val="30"/>
      <name val="方正小标宋简体"/>
      <family val="0"/>
    </font>
    <font>
      <sz val="30"/>
      <name val="华文中宋"/>
      <family val="0"/>
    </font>
    <font>
      <sz val="2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177" fontId="0" fillId="0" borderId="0" applyFont="0" applyFill="0" applyBorder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37" fontId="42" fillId="0" borderId="0">
      <alignment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43" fillId="0" borderId="0">
      <alignment/>
      <protection/>
    </xf>
    <xf numFmtId="4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71" applyFont="1">
      <alignment vertical="center"/>
      <protection/>
    </xf>
    <xf numFmtId="0" fontId="3" fillId="0" borderId="0" xfId="71" applyFont="1">
      <alignment vertical="center"/>
      <protection/>
    </xf>
    <xf numFmtId="0" fontId="4" fillId="0" borderId="0" xfId="71" applyFont="1">
      <alignment vertical="center"/>
      <protection/>
    </xf>
    <xf numFmtId="0" fontId="5" fillId="0" borderId="0" xfId="71" applyFont="1" applyAlignment="1">
      <alignment horizontal="center" vertical="center"/>
      <protection/>
    </xf>
    <xf numFmtId="179" fontId="0" fillId="0" borderId="0" xfId="71" applyNumberFormat="1" applyFont="1" applyAlignment="1">
      <alignment vertical="center"/>
      <protection/>
    </xf>
    <xf numFmtId="179" fontId="0" fillId="0" borderId="10" xfId="71" applyNumberFormat="1" applyFont="1" applyBorder="1" applyAlignment="1">
      <alignment vertical="center"/>
      <protection/>
    </xf>
    <xf numFmtId="179" fontId="0" fillId="0" borderId="10" xfId="71" applyNumberFormat="1" applyFont="1" applyBorder="1" applyAlignment="1">
      <alignment horizontal="right" vertical="center"/>
      <protection/>
    </xf>
    <xf numFmtId="179" fontId="6" fillId="0" borderId="11" xfId="71" applyNumberFormat="1" applyFont="1" applyBorder="1" applyAlignment="1">
      <alignment horizontal="distributed" vertical="center" wrapText="1" indent="3"/>
      <protection/>
    </xf>
    <xf numFmtId="180" fontId="6" fillId="0" borderId="12" xfId="0" applyNumberFormat="1" applyFont="1" applyBorder="1" applyAlignment="1">
      <alignment horizontal="center" vertical="center" wrapText="1"/>
    </xf>
    <xf numFmtId="179" fontId="6" fillId="0" borderId="13" xfId="71" applyNumberFormat="1" applyFont="1" applyBorder="1" applyAlignment="1">
      <alignment horizontal="distributed" vertical="center" wrapText="1" indent="3"/>
      <protection/>
    </xf>
    <xf numFmtId="181" fontId="6" fillId="0" borderId="12" xfId="0" applyNumberFormat="1" applyFont="1" applyBorder="1" applyAlignment="1">
      <alignment horizontal="center" vertical="center" wrapText="1"/>
    </xf>
    <xf numFmtId="182" fontId="7" fillId="0" borderId="12" xfId="69" applyNumberFormat="1" applyFont="1" applyBorder="1" applyAlignment="1">
      <alignment horizontal="left" vertical="center" wrapText="1"/>
      <protection/>
    </xf>
    <xf numFmtId="180" fontId="6" fillId="0" borderId="12" xfId="0" applyNumberFormat="1" applyFont="1" applyFill="1" applyBorder="1" applyAlignment="1">
      <alignment vertical="center" shrinkToFit="1"/>
    </xf>
    <xf numFmtId="183" fontId="8" fillId="0" borderId="12" xfId="25" applyNumberFormat="1" applyFont="1" applyBorder="1" applyAlignment="1">
      <alignment vertical="center"/>
    </xf>
    <xf numFmtId="182" fontId="9" fillId="0" borderId="12" xfId="69" applyNumberFormat="1" applyFont="1" applyBorder="1" applyAlignment="1">
      <alignment horizontal="left" vertical="center" wrapText="1"/>
      <protection/>
    </xf>
    <xf numFmtId="180" fontId="9" fillId="0" borderId="12" xfId="73" applyNumberFormat="1" applyFont="1" applyFill="1" applyBorder="1" applyAlignment="1" applyProtection="1">
      <alignment horizontal="right" vertical="center" shrinkToFit="1"/>
      <protection/>
    </xf>
    <xf numFmtId="180" fontId="7" fillId="24" borderId="12" xfId="73" applyNumberFormat="1" applyFont="1" applyFill="1" applyBorder="1" applyAlignment="1" applyProtection="1">
      <alignment horizontal="right" vertical="center" shrinkToFit="1"/>
      <protection/>
    </xf>
    <xf numFmtId="0" fontId="10" fillId="0" borderId="0" xfId="72" applyFont="1">
      <alignment vertical="center"/>
      <protection/>
    </xf>
    <xf numFmtId="180" fontId="0" fillId="0" borderId="0" xfId="0" applyNumberFormat="1" applyAlignment="1">
      <alignment wrapText="1"/>
    </xf>
    <xf numFmtId="0" fontId="0" fillId="0" borderId="0" xfId="72">
      <alignment vertical="center"/>
      <protection/>
    </xf>
    <xf numFmtId="179" fontId="0" fillId="0" borderId="0" xfId="72" applyNumberFormat="1">
      <alignment vertical="center"/>
      <protection/>
    </xf>
    <xf numFmtId="0" fontId="5" fillId="0" borderId="0" xfId="72" applyFont="1" applyAlignment="1">
      <alignment horizontal="center" vertical="center"/>
      <protection/>
    </xf>
    <xf numFmtId="0" fontId="0" fillId="0" borderId="0" xfId="72" applyFont="1">
      <alignment vertical="center"/>
      <protection/>
    </xf>
    <xf numFmtId="0" fontId="11" fillId="0" borderId="0" xfId="72" applyFont="1">
      <alignment vertical="center"/>
      <protection/>
    </xf>
    <xf numFmtId="179" fontId="0" fillId="0" borderId="0" xfId="72" applyNumberFormat="1" applyFont="1" applyAlignment="1">
      <alignment horizontal="right" vertical="center"/>
      <protection/>
    </xf>
    <xf numFmtId="0" fontId="0" fillId="0" borderId="12" xfId="72" applyBorder="1" applyAlignment="1">
      <alignment horizontal="left" vertical="center"/>
      <protection/>
    </xf>
    <xf numFmtId="180" fontId="8" fillId="25" borderId="12" xfId="25" applyNumberFormat="1" applyFont="1" applyFill="1" applyBorder="1" applyAlignment="1" applyProtection="1">
      <alignment horizontal="right" vertical="center"/>
      <protection/>
    </xf>
    <xf numFmtId="0" fontId="0" fillId="0" borderId="12" xfId="72" applyFont="1" applyBorder="1" applyAlignment="1">
      <alignment horizontal="left" vertical="center"/>
      <protection/>
    </xf>
    <xf numFmtId="179" fontId="8" fillId="0" borderId="12" xfId="72" applyNumberFormat="1" applyFont="1" applyBorder="1">
      <alignment vertical="center"/>
      <protection/>
    </xf>
    <xf numFmtId="180" fontId="8" fillId="0" borderId="12" xfId="25" applyNumberFormat="1" applyFont="1" applyFill="1" applyBorder="1" applyAlignment="1" applyProtection="1">
      <alignment horizontal="right" vertical="center"/>
      <protection/>
    </xf>
    <xf numFmtId="0" fontId="0" fillId="24" borderId="12" xfId="72" applyFont="1" applyFill="1" applyBorder="1" applyAlignment="1">
      <alignment horizontal="left" vertical="center"/>
      <protection/>
    </xf>
    <xf numFmtId="0" fontId="0" fillId="0" borderId="12" xfId="72" applyFont="1" applyFill="1" applyBorder="1" applyAlignment="1">
      <alignment horizontal="left" vertical="center"/>
      <protection/>
    </xf>
    <xf numFmtId="179" fontId="8" fillId="0" borderId="12" xfId="72" applyNumberFormat="1" applyFont="1" applyFill="1" applyBorder="1">
      <alignment vertical="center"/>
      <protection/>
    </xf>
    <xf numFmtId="0" fontId="12" fillId="0" borderId="12" xfId="72" applyFont="1" applyFill="1" applyBorder="1" applyAlignment="1">
      <alignment horizontal="left" vertical="center" wrapText="1"/>
      <protection/>
    </xf>
    <xf numFmtId="0" fontId="6" fillId="0" borderId="12" xfId="72" applyFont="1" applyBorder="1" applyAlignment="1">
      <alignment horizontal="center" vertical="center"/>
      <protection/>
    </xf>
    <xf numFmtId="179" fontId="13" fillId="0" borderId="12" xfId="72" applyNumberFormat="1" applyFont="1" applyBorder="1">
      <alignment vertical="center"/>
      <protection/>
    </xf>
    <xf numFmtId="183" fontId="13" fillId="0" borderId="12" xfId="25" applyNumberFormat="1" applyFont="1" applyBorder="1" applyAlignment="1">
      <alignment vertical="center"/>
    </xf>
    <xf numFmtId="0" fontId="6" fillId="0" borderId="12" xfId="72" applyNumberFormat="1" applyFont="1" applyBorder="1">
      <alignment vertical="center"/>
      <protection/>
    </xf>
    <xf numFmtId="179" fontId="13" fillId="0" borderId="12" xfId="72" applyNumberFormat="1" applyFont="1" applyFill="1" applyBorder="1">
      <alignment vertical="center"/>
      <protection/>
    </xf>
    <xf numFmtId="0" fontId="0" fillId="0" borderId="12" xfId="72" applyBorder="1" applyAlignment="1">
      <alignment horizontal="left" vertical="center" indent="1"/>
      <protection/>
    </xf>
    <xf numFmtId="0" fontId="0" fillId="0" borderId="12" xfId="72" applyFont="1" applyBorder="1" applyAlignment="1">
      <alignment horizontal="left" vertical="center" indent="2"/>
      <protection/>
    </xf>
    <xf numFmtId="0" fontId="0" fillId="0" borderId="12" xfId="72" applyFont="1" applyBorder="1" applyAlignment="1">
      <alignment horizontal="left" vertical="center" indent="1"/>
      <protection/>
    </xf>
    <xf numFmtId="0" fontId="6" fillId="0" borderId="12" xfId="72" applyFont="1" applyBorder="1" applyAlignment="1">
      <alignment vertical="center"/>
      <protection/>
    </xf>
    <xf numFmtId="179" fontId="8" fillId="0" borderId="12" xfId="72" applyNumberFormat="1" applyFont="1" applyBorder="1" applyAlignment="1">
      <alignment horizontal="right" vertical="center"/>
      <protection/>
    </xf>
    <xf numFmtId="0" fontId="0" fillId="24" borderId="12" xfId="72" applyFont="1" applyFill="1" applyBorder="1" applyAlignment="1">
      <alignment horizontal="left" vertical="center" indent="1"/>
      <protection/>
    </xf>
    <xf numFmtId="179" fontId="8" fillId="24" borderId="12" xfId="72" applyNumberFormat="1" applyFont="1" applyFill="1" applyBorder="1" applyAlignment="1">
      <alignment horizontal="right" vertical="center"/>
      <protection/>
    </xf>
    <xf numFmtId="0" fontId="0" fillId="0" borderId="12" xfId="72" applyFont="1" applyBorder="1" applyAlignment="1">
      <alignment horizontal="left" vertical="center" indent="1" shrinkToFit="1"/>
      <protection/>
    </xf>
    <xf numFmtId="184" fontId="0" fillId="24" borderId="12" xfId="36" applyNumberFormat="1" applyFont="1" applyFill="1" applyBorder="1" applyAlignment="1">
      <alignment horizontal="left" vertical="center"/>
      <protection/>
    </xf>
    <xf numFmtId="0" fontId="6" fillId="0" borderId="12" xfId="72" applyFont="1" applyBorder="1" applyAlignment="1">
      <alignment horizontal="left" vertical="center"/>
      <protection/>
    </xf>
    <xf numFmtId="180" fontId="13" fillId="0" borderId="12" xfId="72" applyNumberFormat="1" applyFont="1" applyBorder="1">
      <alignment vertical="center"/>
      <protection/>
    </xf>
    <xf numFmtId="180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4" fontId="0" fillId="0" borderId="0" xfId="72" applyNumberFormat="1">
      <alignment vertical="center"/>
      <protection/>
    </xf>
    <xf numFmtId="184" fontId="5" fillId="0" borderId="0" xfId="72" applyNumberFormat="1" applyFont="1" applyAlignment="1">
      <alignment horizontal="center" vertical="center"/>
      <protection/>
    </xf>
    <xf numFmtId="184" fontId="0" fillId="0" borderId="10" xfId="72" applyNumberFormat="1" applyBorder="1" applyAlignment="1">
      <alignment horizontal="right" vertical="center"/>
      <protection/>
    </xf>
    <xf numFmtId="179" fontId="0" fillId="0" borderId="10" xfId="72" applyNumberFormat="1" applyBorder="1" applyAlignment="1">
      <alignment horizontal="right" vertical="center"/>
      <protection/>
    </xf>
    <xf numFmtId="180" fontId="6" fillId="0" borderId="12" xfId="0" applyNumberFormat="1" applyFont="1" applyBorder="1" applyAlignment="1">
      <alignment horizontal="distributed" vertical="center" wrapText="1" indent="4"/>
    </xf>
    <xf numFmtId="184" fontId="6" fillId="0" borderId="12" xfId="0" applyNumberFormat="1" applyFont="1" applyBorder="1" applyAlignment="1">
      <alignment horizontal="center" vertical="center" wrapText="1"/>
    </xf>
    <xf numFmtId="0" fontId="0" fillId="0" borderId="12" xfId="72" applyFont="1" applyBorder="1">
      <alignment vertical="center"/>
      <protection/>
    </xf>
    <xf numFmtId="180" fontId="8" fillId="0" borderId="12" xfId="72" applyNumberFormat="1" applyFont="1" applyBorder="1" applyAlignment="1">
      <alignment vertical="center"/>
      <protection/>
    </xf>
    <xf numFmtId="184" fontId="8" fillId="0" borderId="12" xfId="72" applyNumberFormat="1" applyFont="1" applyBorder="1" applyAlignment="1">
      <alignment vertical="center"/>
      <protection/>
    </xf>
    <xf numFmtId="184" fontId="0" fillId="0" borderId="12" xfId="36" applyNumberFormat="1" applyFont="1" applyBorder="1" applyAlignment="1">
      <alignment horizontal="left" vertical="center" indent="1"/>
      <protection/>
    </xf>
    <xf numFmtId="49" fontId="0" fillId="25" borderId="14" xfId="70" applyNumberFormat="1" applyFont="1" applyFill="1" applyBorder="1" applyAlignment="1" applyProtection="1">
      <alignment horizontal="left" vertical="center" indent="1"/>
      <protection/>
    </xf>
    <xf numFmtId="184" fontId="8" fillId="24" borderId="12" xfId="72" applyNumberFormat="1" applyFont="1" applyFill="1" applyBorder="1" applyAlignment="1">
      <alignment vertical="center"/>
      <protection/>
    </xf>
    <xf numFmtId="180" fontId="8" fillId="24" borderId="12" xfId="72" applyNumberFormat="1" applyFont="1" applyFill="1" applyBorder="1" applyAlignment="1">
      <alignment vertical="center"/>
      <protection/>
    </xf>
    <xf numFmtId="184" fontId="0" fillId="0" borderId="12" xfId="36" applyNumberFormat="1" applyFont="1" applyBorder="1" applyAlignment="1">
      <alignment horizontal="left" vertical="center"/>
      <protection/>
    </xf>
    <xf numFmtId="184" fontId="0" fillId="0" borderId="12" xfId="36" applyNumberFormat="1" applyFont="1" applyFill="1" applyBorder="1" applyAlignment="1">
      <alignment horizontal="left" vertical="center" indent="1"/>
      <protection/>
    </xf>
    <xf numFmtId="180" fontId="8" fillId="0" borderId="12" xfId="72" applyNumberFormat="1" applyFont="1" applyFill="1" applyBorder="1" applyAlignment="1">
      <alignment vertical="center"/>
      <protection/>
    </xf>
    <xf numFmtId="184" fontId="8" fillId="0" borderId="12" xfId="72" applyNumberFormat="1" applyFont="1" applyFill="1" applyBorder="1" applyAlignment="1">
      <alignment vertical="center"/>
      <protection/>
    </xf>
    <xf numFmtId="184" fontId="0" fillId="24" borderId="12" xfId="36" applyNumberFormat="1" applyFont="1" applyFill="1" applyBorder="1" applyAlignment="1">
      <alignment horizontal="left" vertical="center" indent="1"/>
      <protection/>
    </xf>
    <xf numFmtId="183" fontId="8" fillId="0" borderId="12" xfId="25" applyNumberFormat="1" applyFont="1" applyFill="1" applyBorder="1" applyAlignment="1">
      <alignment vertical="center"/>
    </xf>
    <xf numFmtId="180" fontId="0" fillId="0" borderId="12" xfId="0" applyNumberFormat="1" applyBorder="1" applyAlignment="1">
      <alignment horizontal="left" vertical="center" indent="1"/>
    </xf>
    <xf numFmtId="180" fontId="0" fillId="0" borderId="12" xfId="0" applyNumberFormat="1" applyFont="1" applyFill="1" applyBorder="1" applyAlignment="1">
      <alignment horizontal="left" vertical="center" indent="1"/>
    </xf>
    <xf numFmtId="180" fontId="0" fillId="0" borderId="12" xfId="0" applyNumberFormat="1" applyFill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4" fontId="8" fillId="0" borderId="1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3" fontId="8" fillId="24" borderId="12" xfId="25" applyNumberFormat="1" applyFont="1" applyFill="1" applyBorder="1" applyAlignment="1">
      <alignment vertical="center"/>
    </xf>
    <xf numFmtId="184" fontId="13" fillId="0" borderId="12" xfId="72" applyNumberFormat="1" applyFont="1" applyBorder="1">
      <alignment vertical="center"/>
      <protection/>
    </xf>
    <xf numFmtId="180" fontId="13" fillId="0" borderId="12" xfId="72" applyNumberFormat="1" applyFont="1" applyFill="1" applyBorder="1">
      <alignment vertical="center"/>
      <protection/>
    </xf>
    <xf numFmtId="184" fontId="13" fillId="0" borderId="12" xfId="72" applyNumberFormat="1" applyFont="1" applyFill="1" applyBorder="1">
      <alignment vertical="center"/>
      <protection/>
    </xf>
    <xf numFmtId="179" fontId="8" fillId="0" borderId="12" xfId="72" applyNumberFormat="1" applyFont="1" applyBorder="1" applyAlignment="1">
      <alignment vertical="center"/>
      <protection/>
    </xf>
    <xf numFmtId="180" fontId="8" fillId="0" borderId="12" xfId="72" applyNumberFormat="1" applyFont="1" applyBorder="1">
      <alignment vertical="center"/>
      <protection/>
    </xf>
    <xf numFmtId="184" fontId="8" fillId="0" borderId="12" xfId="72" applyNumberFormat="1" applyFont="1" applyBorder="1">
      <alignment vertical="center"/>
      <protection/>
    </xf>
    <xf numFmtId="180" fontId="13" fillId="0" borderId="12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3" fontId="13" fillId="0" borderId="12" xfId="72" applyNumberFormat="1" applyFont="1" applyBorder="1">
      <alignment vertical="center"/>
      <protection/>
    </xf>
    <xf numFmtId="183" fontId="13" fillId="0" borderId="12" xfId="25" applyNumberFormat="1" applyFont="1" applyFill="1" applyBorder="1" applyAlignment="1">
      <alignment vertical="center"/>
    </xf>
    <xf numFmtId="3" fontId="8" fillId="0" borderId="12" xfId="72" applyNumberFormat="1" applyFont="1" applyBorder="1">
      <alignment vertical="center"/>
      <protection/>
    </xf>
    <xf numFmtId="3" fontId="8" fillId="24" borderId="12" xfId="72" applyNumberFormat="1" applyFont="1" applyFill="1" applyBorder="1">
      <alignment vertical="center"/>
      <protection/>
    </xf>
    <xf numFmtId="3" fontId="13" fillId="0" borderId="12" xfId="72" applyNumberFormat="1" applyFont="1" applyFill="1" applyBorder="1">
      <alignment vertical="center"/>
      <protection/>
    </xf>
    <xf numFmtId="3" fontId="13" fillId="24" borderId="12" xfId="72" applyNumberFormat="1" applyFont="1" applyFill="1" applyBorder="1">
      <alignment vertical="center"/>
      <protection/>
    </xf>
    <xf numFmtId="3" fontId="8" fillId="0" borderId="12" xfId="0" applyNumberFormat="1" applyFont="1" applyFill="1" applyBorder="1" applyAlignment="1">
      <alignment vertical="center"/>
    </xf>
    <xf numFmtId="3" fontId="8" fillId="24" borderId="12" xfId="0" applyNumberFormat="1" applyFont="1" applyFill="1" applyBorder="1" applyAlignment="1">
      <alignment vertical="center"/>
    </xf>
    <xf numFmtId="3" fontId="8" fillId="0" borderId="12" xfId="72" applyNumberFormat="1" applyFont="1" applyFill="1" applyBorder="1">
      <alignment vertical="center"/>
      <protection/>
    </xf>
    <xf numFmtId="181" fontId="0" fillId="0" borderId="0" xfId="0" applyNumberFormat="1" applyAlignment="1">
      <alignment vertical="center"/>
    </xf>
    <xf numFmtId="179" fontId="0" fillId="0" borderId="0" xfId="71" applyNumberFormat="1" applyFont="1" applyAlignment="1">
      <alignment horizontal="right" vertical="center"/>
      <protection/>
    </xf>
    <xf numFmtId="0" fontId="1" fillId="0" borderId="12" xfId="72" applyFont="1" applyBorder="1" applyAlignment="1">
      <alignment horizontal="left" vertical="center" wrapText="1"/>
      <protection/>
    </xf>
    <xf numFmtId="179" fontId="8" fillId="0" borderId="12" xfId="72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3" fontId="45" fillId="24" borderId="12" xfId="25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right" vertical="center"/>
    </xf>
    <xf numFmtId="3" fontId="8" fillId="0" borderId="12" xfId="72" applyNumberFormat="1" applyFont="1" applyFill="1" applyBorder="1">
      <alignment vertical="center"/>
      <protection/>
    </xf>
    <xf numFmtId="3" fontId="13" fillId="0" borderId="12" xfId="72" applyNumberFormat="1" applyFont="1" applyFill="1" applyBorder="1">
      <alignment vertical="center"/>
      <protection/>
    </xf>
    <xf numFmtId="0" fontId="15" fillId="0" borderId="0" xfId="0" applyFont="1" applyAlignment="1">
      <alignment vertical="center"/>
    </xf>
    <xf numFmtId="0" fontId="15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24" applyFont="1" applyFill="1" applyAlignment="1" applyProtection="1">
      <alignment horizontal="left" vertical="center"/>
      <protection/>
    </xf>
    <xf numFmtId="0" fontId="6" fillId="24" borderId="0" xfId="24" applyFont="1" applyFill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86" fontId="22" fillId="0" borderId="0" xfId="0" applyNumberFormat="1" applyFont="1" applyAlignment="1">
      <alignment horizont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常规_2007年结算表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超级链接" xfId="66"/>
    <cellStyle name="60% - 强调文字颜色 6" xfId="67"/>
    <cellStyle name="Normal_APR" xfId="68"/>
    <cellStyle name="常规 2" xfId="69"/>
    <cellStyle name="常规_exceltmp1" xfId="70"/>
    <cellStyle name="常规_2004年基金预算(二稿)" xfId="71"/>
    <cellStyle name="常规_2007年云南省向人大报送政府收支预算表格式编制过程表" xfId="72"/>
    <cellStyle name="常规_Sheet1" xfId="73"/>
    <cellStyle name="后继超级链接" xfId="74"/>
    <cellStyle name="普通_97-917" xfId="75"/>
    <cellStyle name="千分位_97-917" xfId="76"/>
    <cellStyle name="千位[0]_01E16麒麟" xfId="77"/>
    <cellStyle name="千位_01E16麒麟" xfId="78"/>
  </cellStyles>
  <dxfs count="3">
    <dxf>
      <font>
        <b/>
        <i val="0"/>
      </font>
      <border/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PC-201701151422\AppData\Local\Netease\FlashMail\tmp\DataBakup\PersonData\YunNan\&#20113;&#21335;-2\2002&#24180;\&#32467;&#31639;&#36164;&#26009;\&#30465;&#19982;&#22320;&#24030;&#24066;\2002&#24180;&#20915;&#31639;&#29031;&#39038;&#24773;&#20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PC-201701151422\AppData\Local\Netease\FlashMail\tmp\Documents%20and%20Settings\csn\My%20Documents\2009\&#24180;&#21021;&#39044;&#31639;\&#24030;&#32423;\&#39033;&#30446;&#25903;&#20986;\2002\&#24180;&#21021;&#39044;&#31639;\2002&#24180;&#24030;&#32423;&#25910;&#20837;&#21450;&#36130;&#21147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\&#39044;&#31639;&#32929;212052004-5-13%2016&#65306;33&#65306;36\2004&#24180;&#24120;&#29992;\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0307;&#21046;&#31185;\&#20915;&#31639;&#36164;&#26009;\2002&#24180;\&#32467;&#31639;&#36164;&#26009;\&#30465;&#19982;&#22320;&#24030;&#24066;\2002&#24180;&#20915;&#31639;&#29031;&#39038;&#24773;&#209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PC-201701151422\AppData\Local\Netease\FlashMail\tmp\Documents%20and%20Settings\csn\My%20Documents\2009\&#24180;&#21021;&#39044;&#31639;\&#24030;&#32423;\&#39033;&#30446;&#25903;&#20986;\2008\&#24180;&#21021;&#39044;&#31639;\&#20840;&#24030;\&#21439;&#24066;&#34920;\2007&#24180;&#36130;&#25919;&#25910;&#20837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财力46"/>
      <sheetName val="财力8国"/>
      <sheetName val="财力48"/>
      <sheetName val="收入46"/>
      <sheetName val="收入8国"/>
      <sheetName val="收入48"/>
      <sheetName val="卷烟46"/>
      <sheetName val="卷烟8国"/>
      <sheetName val="卷烟48"/>
      <sheetName val="2001卷烟"/>
      <sheetName val="2001年还原"/>
      <sheetName val="消费税2001政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支出统计表"/>
      <sheetName val="表一"/>
      <sheetName val="表二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F200" sqref="F200"/>
    </sheetView>
  </sheetViews>
  <sheetFormatPr defaultColWidth="8.75390625" defaultRowHeight="14.25"/>
  <sheetData>
    <row r="2" spans="1:2" ht="15">
      <c r="A2" t="s">
        <v>0</v>
      </c>
      <c r="B2" t="s">
        <v>1</v>
      </c>
    </row>
    <row r="3" spans="1:2" ht="15">
      <c r="A3" t="s">
        <v>2</v>
      </c>
      <c r="B3" t="s">
        <v>1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7" spans="1:2" ht="15">
      <c r="A7" t="s">
        <v>9</v>
      </c>
      <c r="B7" t="s">
        <v>10</v>
      </c>
    </row>
    <row r="8" spans="1:2" ht="15">
      <c r="A8" t="s">
        <v>11</v>
      </c>
      <c r="B8">
        <v>1</v>
      </c>
    </row>
    <row r="9" spans="1:2" ht="15">
      <c r="A9" t="s">
        <v>12</v>
      </c>
      <c r="B9">
        <v>9</v>
      </c>
    </row>
    <row r="10" spans="1:2" ht="15">
      <c r="A10" t="s">
        <v>13</v>
      </c>
      <c r="B10" t="s">
        <v>14</v>
      </c>
    </row>
    <row r="11" spans="1:2" ht="15">
      <c r="A11" t="s">
        <v>15</v>
      </c>
      <c r="B1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16"/>
  <sheetViews>
    <sheetView workbookViewId="0" topLeftCell="A1">
      <selection activeCell="E32" sqref="E32"/>
    </sheetView>
  </sheetViews>
  <sheetFormatPr defaultColWidth="8.75390625" defaultRowHeight="14.25"/>
  <cols>
    <col min="1" max="1" width="45.625" style="3" customWidth="1"/>
    <col min="2" max="4" width="11.625" style="3" customWidth="1"/>
    <col min="5" max="16384" width="8.75390625" style="3" customWidth="1"/>
  </cols>
  <sheetData>
    <row r="1" spans="1:4" s="1" customFormat="1" ht="27.75" customHeight="1">
      <c r="A1" s="4" t="s">
        <v>399</v>
      </c>
      <c r="B1" s="4"/>
      <c r="C1" s="4"/>
      <c r="D1" s="4"/>
    </row>
    <row r="2" spans="1:4" ht="18" customHeight="1">
      <c r="A2" s="5" t="s">
        <v>400</v>
      </c>
      <c r="B2" s="5"/>
      <c r="C2" s="6"/>
      <c r="D2" s="7" t="s">
        <v>31</v>
      </c>
    </row>
    <row r="3" spans="1:4" s="2" customFormat="1" ht="21" customHeight="1">
      <c r="A3" s="8" t="s">
        <v>32</v>
      </c>
      <c r="B3" s="9" t="s">
        <v>339</v>
      </c>
      <c r="C3" s="9" t="s">
        <v>340</v>
      </c>
      <c r="D3" s="9"/>
    </row>
    <row r="4" spans="1:4" ht="21" customHeight="1">
      <c r="A4" s="10"/>
      <c r="B4" s="9"/>
      <c r="C4" s="9" t="s">
        <v>341</v>
      </c>
      <c r="D4" s="11" t="s">
        <v>36</v>
      </c>
    </row>
    <row r="5" spans="1:4" ht="42" customHeight="1">
      <c r="A5" s="12" t="s">
        <v>401</v>
      </c>
      <c r="B5" s="13">
        <f>SUM(B6:B10)</f>
        <v>36992</v>
      </c>
      <c r="C5" s="13">
        <f>SUM(C6:C10)</f>
        <v>44172</v>
      </c>
      <c r="D5" s="14">
        <f aca="true" t="shared" si="0" ref="D5:D16">IF(OR(VALUE(C5)=0,ISERROR(C5/B5-1)),"",ROUND(C5/B5-1,3))</f>
        <v>0.194</v>
      </c>
    </row>
    <row r="6" spans="1:4" ht="42" customHeight="1">
      <c r="A6" s="15" t="s">
        <v>402</v>
      </c>
      <c r="B6" s="16">
        <v>19486</v>
      </c>
      <c r="C6" s="16">
        <v>24371</v>
      </c>
      <c r="D6" s="14">
        <f t="shared" si="0"/>
        <v>0.251</v>
      </c>
    </row>
    <row r="7" spans="1:4" ht="42" customHeight="1">
      <c r="A7" s="15" t="s">
        <v>403</v>
      </c>
      <c r="B7" s="16">
        <v>475</v>
      </c>
      <c r="C7" s="16">
        <v>495</v>
      </c>
      <c r="D7" s="14">
        <f t="shared" si="0"/>
        <v>0.042</v>
      </c>
    </row>
    <row r="8" spans="1:4" ht="42" customHeight="1">
      <c r="A8" s="15" t="s">
        <v>404</v>
      </c>
      <c r="B8" s="16">
        <v>5924</v>
      </c>
      <c r="C8" s="16">
        <v>7041</v>
      </c>
      <c r="D8" s="14">
        <f t="shared" si="0"/>
        <v>0.189</v>
      </c>
    </row>
    <row r="9" spans="1:4" ht="42" customHeight="1">
      <c r="A9" s="15" t="s">
        <v>405</v>
      </c>
      <c r="B9" s="16">
        <v>10133</v>
      </c>
      <c r="C9" s="16">
        <v>10983</v>
      </c>
      <c r="D9" s="14">
        <f t="shared" si="0"/>
        <v>0.084</v>
      </c>
    </row>
    <row r="10" spans="1:4" ht="42" customHeight="1">
      <c r="A10" s="15" t="s">
        <v>406</v>
      </c>
      <c r="B10" s="16">
        <v>974</v>
      </c>
      <c r="C10" s="16">
        <v>1282</v>
      </c>
      <c r="D10" s="14">
        <f t="shared" si="0"/>
        <v>0.316</v>
      </c>
    </row>
    <row r="11" spans="1:4" ht="42" customHeight="1">
      <c r="A11" s="12" t="s">
        <v>407</v>
      </c>
      <c r="B11" s="13">
        <f>SUM(B12:B14)</f>
        <v>33556</v>
      </c>
      <c r="C11" s="13">
        <f>SUM(C12:C14)</f>
        <v>39378</v>
      </c>
      <c r="D11" s="14">
        <f t="shared" si="0"/>
        <v>0.174</v>
      </c>
    </row>
    <row r="12" spans="1:4" ht="42" customHeight="1">
      <c r="A12" s="15" t="s">
        <v>408</v>
      </c>
      <c r="B12" s="16">
        <v>26748</v>
      </c>
      <c r="C12" s="16">
        <v>29699</v>
      </c>
      <c r="D12" s="14">
        <f t="shared" si="0"/>
        <v>0.11</v>
      </c>
    </row>
    <row r="13" spans="1:4" ht="42" customHeight="1">
      <c r="A13" s="15" t="s">
        <v>409</v>
      </c>
      <c r="B13" s="16">
        <v>6770</v>
      </c>
      <c r="C13" s="16">
        <v>9545</v>
      </c>
      <c r="D13" s="14">
        <f t="shared" si="0"/>
        <v>0.41</v>
      </c>
    </row>
    <row r="14" spans="1:4" ht="42" customHeight="1">
      <c r="A14" s="15" t="s">
        <v>410</v>
      </c>
      <c r="B14" s="16">
        <v>38</v>
      </c>
      <c r="C14" s="16">
        <v>134</v>
      </c>
      <c r="D14" s="14">
        <f t="shared" si="0"/>
        <v>2.526</v>
      </c>
    </row>
    <row r="15" spans="1:4" ht="42" customHeight="1">
      <c r="A15" s="12" t="s">
        <v>411</v>
      </c>
      <c r="B15" s="17">
        <v>3436</v>
      </c>
      <c r="C15" s="17">
        <v>4795</v>
      </c>
      <c r="D15" s="14">
        <f t="shared" si="0"/>
        <v>0.396</v>
      </c>
    </row>
    <row r="16" spans="1:4" ht="42" customHeight="1">
      <c r="A16" s="12" t="s">
        <v>412</v>
      </c>
      <c r="B16" s="17">
        <v>35290</v>
      </c>
      <c r="C16" s="17">
        <v>40085</v>
      </c>
      <c r="D16" s="14">
        <f t="shared" si="0"/>
        <v>0.136</v>
      </c>
    </row>
  </sheetData>
  <sheetProtection/>
  <mergeCells count="4">
    <mergeCell ref="A1:D1"/>
    <mergeCell ref="C3:D3"/>
    <mergeCell ref="A3:A4"/>
    <mergeCell ref="B3:B4"/>
  </mergeCells>
  <conditionalFormatting sqref="D5:D16">
    <cfRule type="cellIs" priority="1" dxfId="1" operator="lessThan" stopIfTrue="1">
      <formula>0</formula>
    </cfRule>
    <cfRule type="cellIs" priority="2" dxfId="2" operator="greaterThan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portrait" paperSize="9"/>
  <headerFooter>
    <oddFooter>&amp;C—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5" sqref="E5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3">
      <selection activeCell="D8" sqref="D8"/>
    </sheetView>
  </sheetViews>
  <sheetFormatPr defaultColWidth="8.75390625" defaultRowHeight="14.25"/>
  <cols>
    <col min="1" max="1" width="3.875" style="0" customWidth="1"/>
    <col min="2" max="2" width="70.75390625" style="0" customWidth="1"/>
    <col min="3" max="3" width="9.50390625" style="0" bestFit="1" customWidth="1"/>
  </cols>
  <sheetData>
    <row r="1" spans="1:3" ht="42" customHeight="1">
      <c r="A1" s="119"/>
      <c r="B1" s="119"/>
      <c r="C1" s="120"/>
    </row>
    <row r="2" ht="117" customHeight="1">
      <c r="B2" s="119"/>
    </row>
    <row r="3" spans="2:3" ht="42" customHeight="1">
      <c r="B3" s="121" t="s">
        <v>17</v>
      </c>
      <c r="C3" s="121"/>
    </row>
    <row r="4" spans="2:3" s="111" customFormat="1" ht="95.25" customHeight="1">
      <c r="B4" s="122" t="s">
        <v>18</v>
      </c>
      <c r="C4" s="122"/>
    </row>
    <row r="5" spans="2:12" s="111" customFormat="1" ht="99.75" customHeight="1">
      <c r="B5" s="123"/>
      <c r="C5" s="123"/>
      <c r="L5" s="111" t="s">
        <v>19</v>
      </c>
    </row>
    <row r="6" spans="2:3" s="111" customFormat="1" ht="99.75" customHeight="1">
      <c r="B6" s="123"/>
      <c r="C6" s="123"/>
    </row>
    <row r="7" ht="99.75" customHeight="1"/>
    <row r="8" spans="2:3" s="118" customFormat="1" ht="30" customHeight="1">
      <c r="B8" s="124" t="s">
        <v>20</v>
      </c>
      <c r="C8" s="124"/>
    </row>
    <row r="9" spans="2:3" s="118" customFormat="1" ht="32.25" customHeight="1">
      <c r="B9" s="125">
        <v>44936</v>
      </c>
      <c r="C9" s="125"/>
    </row>
  </sheetData>
  <sheetProtection/>
  <mergeCells count="5">
    <mergeCell ref="A1:B1"/>
    <mergeCell ref="B3:C3"/>
    <mergeCell ref="B4:C4"/>
    <mergeCell ref="B8:C8"/>
    <mergeCell ref="B9:C9"/>
  </mergeCells>
  <printOptions/>
  <pageMargins left="0.59" right="0.5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showZeros="0" workbookViewId="0" topLeftCell="A7">
      <selection activeCell="D8" sqref="D8"/>
    </sheetView>
  </sheetViews>
  <sheetFormatPr defaultColWidth="8.75390625" defaultRowHeight="14.25"/>
  <cols>
    <col min="1" max="1" width="82.625" style="111" customWidth="1"/>
    <col min="2" max="32" width="9.00390625" style="111" bestFit="1" customWidth="1"/>
    <col min="33" max="16384" width="8.75390625" style="111" customWidth="1"/>
  </cols>
  <sheetData>
    <row r="1" ht="32.25" customHeight="1">
      <c r="A1" s="112"/>
    </row>
    <row r="2" ht="11.25" customHeight="1">
      <c r="A2" s="113">
        <v>2013</v>
      </c>
    </row>
    <row r="3" ht="36" customHeight="1">
      <c r="A3" s="114" t="s">
        <v>21</v>
      </c>
    </row>
    <row r="4" ht="18.75" customHeight="1">
      <c r="A4" s="115"/>
    </row>
    <row r="5" ht="18" customHeight="1">
      <c r="A5" s="115"/>
    </row>
    <row r="6" s="109" customFormat="1" ht="45.75" customHeight="1">
      <c r="A6" s="116" t="s">
        <v>22</v>
      </c>
    </row>
    <row r="7" s="109" customFormat="1" ht="45.75" customHeight="1">
      <c r="A7" s="116" t="s">
        <v>23</v>
      </c>
    </row>
    <row r="8" s="110" customFormat="1" ht="45.75" customHeight="1">
      <c r="A8" s="117" t="s">
        <v>24</v>
      </c>
    </row>
    <row r="9" s="110" customFormat="1" ht="45.75" customHeight="1">
      <c r="A9" s="117" t="s">
        <v>25</v>
      </c>
    </row>
    <row r="10" s="109" customFormat="1" ht="45.75" customHeight="1">
      <c r="A10" s="116" t="s">
        <v>26</v>
      </c>
    </row>
    <row r="11" s="110" customFormat="1" ht="45.75" customHeight="1">
      <c r="A11" s="117" t="s">
        <v>27</v>
      </c>
    </row>
    <row r="12" s="109" customFormat="1" ht="45.75" customHeight="1">
      <c r="A12" s="116" t="s">
        <v>28</v>
      </c>
    </row>
  </sheetData>
  <sheetProtection/>
  <conditionalFormatting sqref="A18:A27 A9:A16">
    <cfRule type="expression" priority="1" dxfId="0" stopIfTrue="1">
      <formula>"len($A:$A)=3"</formula>
    </cfRule>
  </conditionalFormatting>
  <printOptions horizontalCentered="1"/>
  <pageMargins left="0.7900000000000001" right="0.7900000000000001" top="0.98" bottom="0.98" header="0.59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workbookViewId="0" topLeftCell="A1">
      <pane ySplit="4" topLeftCell="A22" activePane="bottomLeft" state="frozen"/>
      <selection pane="bottomLeft" activeCell="A1" sqref="A1:D1"/>
    </sheetView>
  </sheetViews>
  <sheetFormatPr defaultColWidth="8.75390625" defaultRowHeight="14.25"/>
  <cols>
    <col min="1" max="1" width="43.875" style="51" customWidth="1"/>
    <col min="2" max="2" width="11.625" style="51" customWidth="1"/>
    <col min="3" max="3" width="11.875" style="51" customWidth="1"/>
    <col min="4" max="4" width="12.875" style="96" customWidth="1"/>
    <col min="5" max="31" width="9.00390625" style="51" bestFit="1" customWidth="1"/>
    <col min="32" max="16384" width="8.75390625" style="51" customWidth="1"/>
  </cols>
  <sheetData>
    <row r="1" spans="1:4" ht="23.25">
      <c r="A1" s="100" t="s">
        <v>29</v>
      </c>
      <c r="B1" s="100"/>
      <c r="C1" s="100"/>
      <c r="D1" s="100"/>
    </row>
    <row r="2" spans="1:4" ht="24.75" customHeight="1">
      <c r="A2" s="105" t="s">
        <v>30</v>
      </c>
      <c r="B2" s="101"/>
      <c r="C2" s="101"/>
      <c r="D2" s="106" t="s">
        <v>31</v>
      </c>
    </row>
    <row r="3" spans="1:4" s="19" customFormat="1" ht="19.5" customHeight="1">
      <c r="A3" s="57" t="s">
        <v>32</v>
      </c>
      <c r="B3" s="9" t="s">
        <v>33</v>
      </c>
      <c r="C3" s="9" t="s">
        <v>34</v>
      </c>
      <c r="D3" s="9"/>
    </row>
    <row r="4" spans="1:4" s="19" customFormat="1" ht="19.5" customHeight="1">
      <c r="A4" s="57"/>
      <c r="B4" s="9"/>
      <c r="C4" s="9" t="s">
        <v>35</v>
      </c>
      <c r="D4" s="11" t="s">
        <v>36</v>
      </c>
    </row>
    <row r="5" spans="1:4" s="20" customFormat="1" ht="18.75" customHeight="1">
      <c r="A5" s="38" t="s">
        <v>37</v>
      </c>
      <c r="B5" s="87">
        <f>SUM(B6:B20)</f>
        <v>24313.16</v>
      </c>
      <c r="C5" s="87">
        <f>SUM(C6:C20)</f>
        <v>26100</v>
      </c>
      <c r="D5" s="88">
        <f aca="true" t="shared" si="0" ref="D5:D29">IF(OR(VALUE(C5)=0,ISERROR(C5/B5-1)),"",ROUND(C5/B5-1,3))</f>
        <v>0.073</v>
      </c>
    </row>
    <row r="6" spans="1:4" s="20" customFormat="1" ht="18.75" customHeight="1">
      <c r="A6" s="40" t="s">
        <v>38</v>
      </c>
      <c r="B6" s="89">
        <v>11235.25</v>
      </c>
      <c r="C6" s="89">
        <v>6985</v>
      </c>
      <c r="D6" s="71">
        <f t="shared" si="0"/>
        <v>-0.378</v>
      </c>
    </row>
    <row r="7" spans="1:4" s="20" customFormat="1" ht="18.75" customHeight="1">
      <c r="A7" s="40" t="s">
        <v>39</v>
      </c>
      <c r="B7" s="89"/>
      <c r="C7" s="89"/>
      <c r="D7" s="71">
        <f t="shared" si="0"/>
      </c>
    </row>
    <row r="8" spans="1:4" s="20" customFormat="1" ht="18.75" customHeight="1">
      <c r="A8" s="40" t="s">
        <v>40</v>
      </c>
      <c r="B8" s="89">
        <v>1423.9</v>
      </c>
      <c r="C8" s="89">
        <v>1061</v>
      </c>
      <c r="D8" s="71">
        <f t="shared" si="0"/>
        <v>-0.255</v>
      </c>
    </row>
    <row r="9" spans="1:4" s="20" customFormat="1" ht="18.75" customHeight="1">
      <c r="A9" s="40" t="s">
        <v>41</v>
      </c>
      <c r="B9" s="89">
        <v>228.06</v>
      </c>
      <c r="C9" s="89">
        <v>256</v>
      </c>
      <c r="D9" s="71">
        <f t="shared" si="0"/>
        <v>0.123</v>
      </c>
    </row>
    <row r="10" spans="1:4" s="20" customFormat="1" ht="18.75" customHeight="1">
      <c r="A10" s="40" t="s">
        <v>42</v>
      </c>
      <c r="B10" s="89">
        <v>224.46</v>
      </c>
      <c r="C10" s="89">
        <v>247</v>
      </c>
      <c r="D10" s="71">
        <f t="shared" si="0"/>
        <v>0.1</v>
      </c>
    </row>
    <row r="11" spans="1:4" s="20" customFormat="1" ht="18.75" customHeight="1">
      <c r="A11" s="40" t="s">
        <v>43</v>
      </c>
      <c r="B11" s="89">
        <v>1126</v>
      </c>
      <c r="C11" s="89">
        <v>829</v>
      </c>
      <c r="D11" s="71">
        <f t="shared" si="0"/>
        <v>-0.264</v>
      </c>
    </row>
    <row r="12" spans="1:4" s="20" customFormat="1" ht="18.75" customHeight="1">
      <c r="A12" s="40" t="s">
        <v>44</v>
      </c>
      <c r="B12" s="89">
        <v>503.81</v>
      </c>
      <c r="C12" s="89">
        <v>1098</v>
      </c>
      <c r="D12" s="71">
        <f t="shared" si="0"/>
        <v>1.179</v>
      </c>
    </row>
    <row r="13" spans="1:4" s="20" customFormat="1" ht="18.75" customHeight="1">
      <c r="A13" s="40" t="s">
        <v>45</v>
      </c>
      <c r="B13" s="89">
        <v>103.54</v>
      </c>
      <c r="C13" s="89">
        <v>210</v>
      </c>
      <c r="D13" s="71">
        <f t="shared" si="0"/>
        <v>1.028</v>
      </c>
    </row>
    <row r="14" spans="1:4" s="20" customFormat="1" ht="18.75" customHeight="1">
      <c r="A14" s="40" t="s">
        <v>46</v>
      </c>
      <c r="B14" s="89">
        <v>1466.15</v>
      </c>
      <c r="C14" s="89">
        <v>5451</v>
      </c>
      <c r="D14" s="71">
        <f t="shared" si="0"/>
        <v>2.718</v>
      </c>
    </row>
    <row r="15" spans="1:4" s="20" customFormat="1" ht="18.75" customHeight="1">
      <c r="A15" s="40" t="s">
        <v>47</v>
      </c>
      <c r="B15" s="89">
        <v>991.71</v>
      </c>
      <c r="C15" s="89">
        <v>350</v>
      </c>
      <c r="D15" s="71">
        <f t="shared" si="0"/>
        <v>-0.647</v>
      </c>
    </row>
    <row r="16" spans="1:4" s="20" customFormat="1" ht="18.75" customHeight="1">
      <c r="A16" s="40" t="s">
        <v>48</v>
      </c>
      <c r="B16" s="89">
        <v>337.8</v>
      </c>
      <c r="C16" s="89">
        <v>370</v>
      </c>
      <c r="D16" s="71">
        <f t="shared" si="0"/>
        <v>0.095</v>
      </c>
    </row>
    <row r="17" spans="1:4" s="20" customFormat="1" ht="18.75" customHeight="1">
      <c r="A17" s="40" t="s">
        <v>49</v>
      </c>
      <c r="B17" s="89">
        <v>1.56</v>
      </c>
      <c r="C17" s="89">
        <v>2623</v>
      </c>
      <c r="D17" s="71">
        <f t="shared" si="0"/>
        <v>1680.41</v>
      </c>
    </row>
    <row r="18" spans="1:4" s="20" customFormat="1" ht="18.75" customHeight="1">
      <c r="A18" s="40" t="s">
        <v>50</v>
      </c>
      <c r="B18" s="89">
        <v>877.4</v>
      </c>
      <c r="C18" s="89">
        <v>658</v>
      </c>
      <c r="D18" s="71">
        <f t="shared" si="0"/>
        <v>-0.25</v>
      </c>
    </row>
    <row r="19" spans="1:4" s="20" customFormat="1" ht="18.75" customHeight="1">
      <c r="A19" s="40" t="s">
        <v>51</v>
      </c>
      <c r="B19" s="89">
        <v>5757.7</v>
      </c>
      <c r="C19" s="89">
        <v>5938</v>
      </c>
      <c r="D19" s="71">
        <f t="shared" si="0"/>
        <v>0.031</v>
      </c>
    </row>
    <row r="20" spans="1:4" s="20" customFormat="1" ht="18.75" customHeight="1">
      <c r="A20" s="40" t="s">
        <v>52</v>
      </c>
      <c r="B20" s="89">
        <v>35.82</v>
      </c>
      <c r="C20" s="89">
        <v>24</v>
      </c>
      <c r="D20" s="71">
        <f t="shared" si="0"/>
        <v>-0.33</v>
      </c>
    </row>
    <row r="21" spans="1:4" s="20" customFormat="1" ht="18.75" customHeight="1">
      <c r="A21" s="49" t="s">
        <v>53</v>
      </c>
      <c r="B21" s="87">
        <f>SUM(B22:B29)</f>
        <v>13526.34</v>
      </c>
      <c r="C21" s="87">
        <f>SUM(C22:C29)</f>
        <v>13048</v>
      </c>
      <c r="D21" s="88">
        <f t="shared" si="0"/>
        <v>-0.035</v>
      </c>
    </row>
    <row r="22" spans="1:4" s="20" customFormat="1" ht="18.75" customHeight="1">
      <c r="A22" s="40" t="s">
        <v>54</v>
      </c>
      <c r="B22" s="89">
        <v>1980</v>
      </c>
      <c r="C22" s="89">
        <v>1172</v>
      </c>
      <c r="D22" s="71">
        <f t="shared" si="0"/>
        <v>-0.408</v>
      </c>
    </row>
    <row r="23" spans="1:4" s="20" customFormat="1" ht="18.75" customHeight="1">
      <c r="A23" s="40" t="s">
        <v>55</v>
      </c>
      <c r="B23" s="89">
        <v>4289.52</v>
      </c>
      <c r="C23" s="89">
        <v>1839</v>
      </c>
      <c r="D23" s="71">
        <f t="shared" si="0"/>
        <v>-0.571</v>
      </c>
    </row>
    <row r="24" spans="1:4" s="20" customFormat="1" ht="18.75" customHeight="1">
      <c r="A24" s="40" t="s">
        <v>56</v>
      </c>
      <c r="B24" s="89">
        <v>940.46</v>
      </c>
      <c r="C24" s="89">
        <v>582</v>
      </c>
      <c r="D24" s="71">
        <f t="shared" si="0"/>
        <v>-0.381</v>
      </c>
    </row>
    <row r="25" spans="1:4" s="20" customFormat="1" ht="18.75" customHeight="1">
      <c r="A25" s="40" t="s">
        <v>57</v>
      </c>
      <c r="B25" s="89"/>
      <c r="C25" s="89"/>
      <c r="D25" s="71">
        <f t="shared" si="0"/>
      </c>
    </row>
    <row r="26" spans="1:4" s="20" customFormat="1" ht="18.75" customHeight="1">
      <c r="A26" s="40" t="s">
        <v>58</v>
      </c>
      <c r="B26" s="89">
        <v>3145.15</v>
      </c>
      <c r="C26" s="89">
        <v>1450</v>
      </c>
      <c r="D26" s="71">
        <f t="shared" si="0"/>
        <v>-0.539</v>
      </c>
    </row>
    <row r="27" spans="1:4" s="20" customFormat="1" ht="18.75" customHeight="1">
      <c r="A27" s="42" t="s">
        <v>59</v>
      </c>
      <c r="B27" s="89">
        <v>630.5</v>
      </c>
      <c r="C27" s="89">
        <v>305</v>
      </c>
      <c r="D27" s="71">
        <f t="shared" si="0"/>
        <v>-0.516</v>
      </c>
    </row>
    <row r="28" spans="1:4" s="20" customFormat="1" ht="18.75" customHeight="1">
      <c r="A28" s="42" t="s">
        <v>60</v>
      </c>
      <c r="B28" s="89">
        <v>494.67</v>
      </c>
      <c r="C28" s="89">
        <v>6800</v>
      </c>
      <c r="D28" s="71">
        <f t="shared" si="0"/>
        <v>12.747</v>
      </c>
    </row>
    <row r="29" spans="1:4" s="20" customFormat="1" ht="18.75" customHeight="1">
      <c r="A29" s="40" t="s">
        <v>61</v>
      </c>
      <c r="B29" s="89">
        <v>2046.04</v>
      </c>
      <c r="C29" s="89">
        <v>900</v>
      </c>
      <c r="D29" s="71">
        <f t="shared" si="0"/>
        <v>-0.56</v>
      </c>
    </row>
    <row r="30" spans="1:4" s="20" customFormat="1" ht="18.75" customHeight="1">
      <c r="A30" s="35" t="s">
        <v>62</v>
      </c>
      <c r="B30" s="87">
        <f>SUM(B5,B21)</f>
        <v>37839.5</v>
      </c>
      <c r="C30" s="91">
        <f>SUM(C5,C21)</f>
        <v>39148</v>
      </c>
      <c r="D30" s="88">
        <f aca="true" t="shared" si="1" ref="D30:D40">IF(OR(VALUE(C30)=0,ISERROR(C30/B30-1)),"",ROUND(C30/B30-1,3))</f>
        <v>0.035</v>
      </c>
    </row>
    <row r="31" spans="1:4" s="20" customFormat="1" ht="18.75" customHeight="1">
      <c r="A31" s="26" t="s">
        <v>19</v>
      </c>
      <c r="B31" s="89"/>
      <c r="C31" s="107"/>
      <c r="D31" s="88">
        <f t="shared" si="1"/>
      </c>
    </row>
    <row r="32" spans="1:4" s="20" customFormat="1" ht="18.75" customHeight="1">
      <c r="A32" s="38" t="s">
        <v>63</v>
      </c>
      <c r="B32" s="87">
        <f>SUM(B33:B39)</f>
        <v>173718</v>
      </c>
      <c r="C32" s="108">
        <f>SUM(C33:C39)</f>
        <v>160169</v>
      </c>
      <c r="D32" s="88">
        <f t="shared" si="1"/>
        <v>-0.078</v>
      </c>
    </row>
    <row r="33" spans="1:4" s="20" customFormat="1" ht="18.75" customHeight="1">
      <c r="A33" s="40" t="s">
        <v>64</v>
      </c>
      <c r="B33" s="93">
        <v>2176</v>
      </c>
      <c r="C33" s="93">
        <v>2176</v>
      </c>
      <c r="D33" s="88">
        <f t="shared" si="1"/>
        <v>0</v>
      </c>
    </row>
    <row r="34" spans="1:4" s="20" customFormat="1" ht="18.75" customHeight="1">
      <c r="A34" s="42" t="s">
        <v>65</v>
      </c>
      <c r="B34" s="90">
        <v>107261</v>
      </c>
      <c r="C34" s="95">
        <v>123641</v>
      </c>
      <c r="D34" s="88">
        <f t="shared" si="1"/>
        <v>0.153</v>
      </c>
    </row>
    <row r="35" spans="1:4" s="20" customFormat="1" ht="18.75" customHeight="1">
      <c r="A35" s="40" t="s">
        <v>66</v>
      </c>
      <c r="B35" s="90">
        <v>25661</v>
      </c>
      <c r="C35" s="95">
        <v>22539</v>
      </c>
      <c r="D35" s="88">
        <f t="shared" si="1"/>
        <v>-0.122</v>
      </c>
    </row>
    <row r="36" spans="1:4" s="20" customFormat="1" ht="18.75" customHeight="1">
      <c r="A36" s="40" t="s">
        <v>67</v>
      </c>
      <c r="B36" s="89">
        <v>1368</v>
      </c>
      <c r="C36" s="107">
        <v>1261</v>
      </c>
      <c r="D36" s="88">
        <f t="shared" si="1"/>
        <v>-0.078</v>
      </c>
    </row>
    <row r="37" spans="1:4" s="20" customFormat="1" ht="18.75" customHeight="1">
      <c r="A37" s="40" t="s">
        <v>68</v>
      </c>
      <c r="B37" s="89">
        <v>28493</v>
      </c>
      <c r="C37" s="107">
        <v>0</v>
      </c>
      <c r="D37" s="88">
        <f t="shared" si="1"/>
      </c>
    </row>
    <row r="38" spans="1:4" s="20" customFormat="1" ht="18.75" customHeight="1">
      <c r="A38" s="42" t="s">
        <v>69</v>
      </c>
      <c r="B38" s="89">
        <v>8690</v>
      </c>
      <c r="C38" s="107">
        <v>10552</v>
      </c>
      <c r="D38" s="88">
        <f t="shared" si="1"/>
        <v>0.214</v>
      </c>
    </row>
    <row r="39" spans="1:4" s="20" customFormat="1" ht="18.75" customHeight="1">
      <c r="A39" s="42" t="s">
        <v>70</v>
      </c>
      <c r="B39" s="89">
        <v>69</v>
      </c>
      <c r="C39" s="107">
        <v>0</v>
      </c>
      <c r="D39" s="88">
        <f t="shared" si="1"/>
      </c>
    </row>
    <row r="40" spans="1:4" s="20" customFormat="1" ht="18.75" customHeight="1">
      <c r="A40" s="35" t="s">
        <v>71</v>
      </c>
      <c r="B40" s="87">
        <f>SUM(B30:B32)</f>
        <v>211557.5</v>
      </c>
      <c r="C40" s="91">
        <f>SUM(C30:C32)</f>
        <v>199317</v>
      </c>
      <c r="D40" s="88">
        <f t="shared" si="1"/>
        <v>-0.058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</sheetData>
  <sheetProtection/>
  <mergeCells count="4">
    <mergeCell ref="A1:D1"/>
    <mergeCell ref="C3:D3"/>
    <mergeCell ref="A3:A4"/>
    <mergeCell ref="B3:B4"/>
  </mergeCells>
  <conditionalFormatting sqref="A38:A39">
    <cfRule type="expression" priority="1" dxfId="0" stopIfTrue="1">
      <formula>"len($A:$A)=3"</formula>
    </cfRule>
  </conditionalFormatting>
  <conditionalFormatting sqref="D5:D40">
    <cfRule type="cellIs" priority="6" dxfId="1" operator="lessThan" stopIfTrue="1">
      <formula>0</formula>
    </cfRule>
    <cfRule type="cellIs" priority="7" dxfId="2" operator="greaterThan" stopIfTrue="1">
      <formula>5</formula>
    </cfRule>
  </conditionalFormatting>
  <conditionalFormatting sqref="A5:A29 A31:A37">
    <cfRule type="expression" priority="8" dxfId="0" stopIfTrue="1">
      <formula>"len($A:$A)=3"</formula>
    </cfRule>
  </conditionalFormatting>
  <printOptions horizontalCentered="1"/>
  <pageMargins left="0.7900000000000001" right="0.7900000000000001" top="0.59" bottom="0.61" header="0.47" footer="0.39"/>
  <pageSetup firstPageNumber="1" useFirstPageNumber="1" horizontalDpi="600" verticalDpi="600" orientation="portrait" paperSize="9" scale="95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8"/>
  <sheetViews>
    <sheetView showGridLines="0" showZeros="0" workbookViewId="0" topLeftCell="A1">
      <pane ySplit="4" topLeftCell="A181" activePane="bottomLeft" state="frozen"/>
      <selection pane="bottomLeft" activeCell="C198" sqref="C198"/>
    </sheetView>
  </sheetViews>
  <sheetFormatPr defaultColWidth="8.75390625" defaultRowHeight="14.25"/>
  <cols>
    <col min="1" max="1" width="45.625" style="51" customWidth="1"/>
    <col min="2" max="3" width="11.625" style="51" customWidth="1"/>
    <col min="4" max="4" width="11.625" style="96" customWidth="1"/>
    <col min="5" max="13" width="9.00390625" style="51" bestFit="1" customWidth="1"/>
    <col min="14" max="16384" width="8.75390625" style="51" customWidth="1"/>
  </cols>
  <sheetData>
    <row r="1" spans="1:4" ht="27.75" customHeight="1">
      <c r="A1" s="100" t="s">
        <v>72</v>
      </c>
      <c r="B1" s="100"/>
      <c r="C1" s="100"/>
      <c r="D1" s="100"/>
    </row>
    <row r="2" spans="1:4" ht="21" customHeight="1">
      <c r="A2" s="101" t="s">
        <v>73</v>
      </c>
      <c r="B2" s="101"/>
      <c r="C2" s="102"/>
      <c r="D2" s="103" t="s">
        <v>31</v>
      </c>
    </row>
    <row r="3" spans="1:4" s="19" customFormat="1" ht="19.5" customHeight="1">
      <c r="A3" s="57" t="s">
        <v>32</v>
      </c>
      <c r="B3" s="9" t="s">
        <v>33</v>
      </c>
      <c r="C3" s="9" t="s">
        <v>34</v>
      </c>
      <c r="D3" s="9"/>
    </row>
    <row r="4" spans="1:4" s="19" customFormat="1" ht="21.75" customHeight="1">
      <c r="A4" s="57"/>
      <c r="B4" s="9"/>
      <c r="C4" s="9" t="s">
        <v>35</v>
      </c>
      <c r="D4" s="11" t="s">
        <v>36</v>
      </c>
    </row>
    <row r="5" spans="1:4" s="20" customFormat="1" ht="17.25" customHeight="1">
      <c r="A5" s="59" t="s">
        <v>74</v>
      </c>
      <c r="B5" s="60">
        <f>SUM(B6:B31)</f>
        <v>30122</v>
      </c>
      <c r="C5" s="60">
        <f>SUM(C6:C31)</f>
        <v>26098</v>
      </c>
      <c r="D5" s="14">
        <f aca="true" t="shared" si="0" ref="D5:D29">IF(OR(VALUE(C5)=0,ISERROR(C5/B5-1)),"",ROUND(C5/B5-1,3))</f>
        <v>-0.134</v>
      </c>
    </row>
    <row r="6" spans="1:4" s="20" customFormat="1" ht="17.25" customHeight="1">
      <c r="A6" s="62" t="s">
        <v>75</v>
      </c>
      <c r="B6" s="60">
        <v>1549</v>
      </c>
      <c r="C6" s="60">
        <v>1113</v>
      </c>
      <c r="D6" s="14">
        <f t="shared" si="0"/>
        <v>-0.281</v>
      </c>
    </row>
    <row r="7" spans="1:4" s="20" customFormat="1" ht="17.25" customHeight="1">
      <c r="A7" s="62" t="s">
        <v>76</v>
      </c>
      <c r="B7" s="60">
        <v>812</v>
      </c>
      <c r="C7" s="60">
        <v>772</v>
      </c>
      <c r="D7" s="14">
        <f t="shared" si="0"/>
        <v>-0.049</v>
      </c>
    </row>
    <row r="8" spans="1:4" s="20" customFormat="1" ht="17.25" customHeight="1">
      <c r="A8" s="62" t="s">
        <v>77</v>
      </c>
      <c r="B8" s="60">
        <v>9386</v>
      </c>
      <c r="C8" s="60">
        <v>7866</v>
      </c>
      <c r="D8" s="14">
        <f t="shared" si="0"/>
        <v>-0.162</v>
      </c>
    </row>
    <row r="9" spans="1:4" s="20" customFormat="1" ht="17.25" customHeight="1">
      <c r="A9" s="62" t="s">
        <v>78</v>
      </c>
      <c r="B9" s="60">
        <v>4541</v>
      </c>
      <c r="C9" s="60">
        <v>842</v>
      </c>
      <c r="D9" s="14">
        <f t="shared" si="0"/>
        <v>-0.815</v>
      </c>
    </row>
    <row r="10" spans="1:4" s="20" customFormat="1" ht="17.25" customHeight="1">
      <c r="A10" s="62" t="s">
        <v>79</v>
      </c>
      <c r="B10" s="60">
        <v>332</v>
      </c>
      <c r="C10" s="60">
        <v>327</v>
      </c>
      <c r="D10" s="14">
        <f t="shared" si="0"/>
        <v>-0.015</v>
      </c>
    </row>
    <row r="11" spans="1:4" s="20" customFormat="1" ht="17.25" customHeight="1">
      <c r="A11" s="62" t="s">
        <v>80</v>
      </c>
      <c r="B11" s="60">
        <v>1631</v>
      </c>
      <c r="C11" s="60">
        <v>1179</v>
      </c>
      <c r="D11" s="14">
        <f t="shared" si="0"/>
        <v>-0.277</v>
      </c>
    </row>
    <row r="12" spans="1:4" s="20" customFormat="1" ht="17.25" customHeight="1">
      <c r="A12" s="62" t="s">
        <v>81</v>
      </c>
      <c r="B12" s="60">
        <v>235</v>
      </c>
      <c r="C12" s="60">
        <v>20</v>
      </c>
      <c r="D12" s="14">
        <f t="shared" si="0"/>
        <v>-0.915</v>
      </c>
    </row>
    <row r="13" spans="1:4" s="20" customFormat="1" ht="17.25" customHeight="1">
      <c r="A13" s="62" t="s">
        <v>82</v>
      </c>
      <c r="B13" s="60">
        <v>158</v>
      </c>
      <c r="C13" s="60">
        <v>139</v>
      </c>
      <c r="D13" s="14">
        <f t="shared" si="0"/>
        <v>-0.12</v>
      </c>
    </row>
    <row r="14" spans="1:4" s="20" customFormat="1" ht="17.25" customHeight="1">
      <c r="A14" s="62" t="s">
        <v>83</v>
      </c>
      <c r="B14" s="60"/>
      <c r="C14" s="60"/>
      <c r="D14" s="14">
        <f t="shared" si="0"/>
      </c>
    </row>
    <row r="15" spans="1:4" s="20" customFormat="1" ht="17.25" customHeight="1">
      <c r="A15" s="62" t="s">
        <v>84</v>
      </c>
      <c r="B15" s="60">
        <v>1472</v>
      </c>
      <c r="C15" s="60">
        <v>1552</v>
      </c>
      <c r="D15" s="14">
        <f t="shared" si="0"/>
        <v>0.054</v>
      </c>
    </row>
    <row r="16" spans="1:4" s="20" customFormat="1" ht="17.25" customHeight="1">
      <c r="A16" s="62" t="s">
        <v>85</v>
      </c>
      <c r="B16" s="60">
        <v>287</v>
      </c>
      <c r="C16" s="60">
        <v>240</v>
      </c>
      <c r="D16" s="14">
        <f t="shared" si="0"/>
        <v>-0.164</v>
      </c>
    </row>
    <row r="17" spans="1:4" s="20" customFormat="1" ht="17.25" customHeight="1">
      <c r="A17" s="62" t="s">
        <v>86</v>
      </c>
      <c r="B17" s="60"/>
      <c r="C17" s="60"/>
      <c r="D17" s="14">
        <f t="shared" si="0"/>
      </c>
    </row>
    <row r="18" spans="1:4" s="20" customFormat="1" ht="17.25" customHeight="1">
      <c r="A18" s="62" t="s">
        <v>87</v>
      </c>
      <c r="B18" s="60"/>
      <c r="C18" s="60"/>
      <c r="D18" s="14">
        <f t="shared" si="0"/>
      </c>
    </row>
    <row r="19" spans="1:4" s="20" customFormat="1" ht="17.25" customHeight="1">
      <c r="A19" s="62" t="s">
        <v>88</v>
      </c>
      <c r="B19" s="60"/>
      <c r="C19" s="60"/>
      <c r="D19" s="14">
        <f t="shared" si="0"/>
      </c>
    </row>
    <row r="20" spans="1:4" s="20" customFormat="1" ht="17.25" customHeight="1">
      <c r="A20" s="62" t="s">
        <v>89</v>
      </c>
      <c r="B20" s="60">
        <v>195</v>
      </c>
      <c r="C20" s="60">
        <v>214</v>
      </c>
      <c r="D20" s="14">
        <f t="shared" si="0"/>
        <v>0.097</v>
      </c>
    </row>
    <row r="21" spans="1:4" s="20" customFormat="1" ht="17.25" customHeight="1">
      <c r="A21" s="62" t="s">
        <v>90</v>
      </c>
      <c r="B21" s="60"/>
      <c r="C21" s="60"/>
      <c r="D21" s="14">
        <f t="shared" si="0"/>
      </c>
    </row>
    <row r="22" spans="1:4" s="20" customFormat="1" ht="17.25" customHeight="1">
      <c r="A22" s="62" t="s">
        <v>91</v>
      </c>
      <c r="B22" s="60">
        <v>121</v>
      </c>
      <c r="C22" s="60">
        <v>76</v>
      </c>
      <c r="D22" s="14">
        <f t="shared" si="0"/>
        <v>-0.372</v>
      </c>
    </row>
    <row r="23" spans="1:4" s="20" customFormat="1" ht="17.25" customHeight="1">
      <c r="A23" s="62" t="s">
        <v>92</v>
      </c>
      <c r="B23" s="60">
        <v>179</v>
      </c>
      <c r="C23" s="60">
        <v>153</v>
      </c>
      <c r="D23" s="14">
        <f t="shared" si="0"/>
        <v>-0.145</v>
      </c>
    </row>
    <row r="24" spans="1:4" s="20" customFormat="1" ht="17.25" customHeight="1">
      <c r="A24" s="62" t="s">
        <v>93</v>
      </c>
      <c r="B24" s="60">
        <v>566</v>
      </c>
      <c r="C24" s="60">
        <v>498</v>
      </c>
      <c r="D24" s="14">
        <f t="shared" si="0"/>
        <v>-0.12</v>
      </c>
    </row>
    <row r="25" spans="1:4" s="20" customFormat="1" ht="17.25" customHeight="1">
      <c r="A25" s="62" t="s">
        <v>94</v>
      </c>
      <c r="B25" s="60">
        <v>2403</v>
      </c>
      <c r="C25" s="60">
        <v>2035</v>
      </c>
      <c r="D25" s="14">
        <f t="shared" si="0"/>
        <v>-0.153</v>
      </c>
    </row>
    <row r="26" spans="1:4" s="20" customFormat="1" ht="17.25" customHeight="1">
      <c r="A26" s="63" t="s">
        <v>95</v>
      </c>
      <c r="B26" s="60">
        <v>874</v>
      </c>
      <c r="C26" s="60">
        <v>752</v>
      </c>
      <c r="D26" s="14">
        <f t="shared" si="0"/>
        <v>-0.14</v>
      </c>
    </row>
    <row r="27" spans="1:4" s="20" customFormat="1" ht="17.25" customHeight="1">
      <c r="A27" s="63" t="s">
        <v>96</v>
      </c>
      <c r="B27" s="60">
        <v>335</v>
      </c>
      <c r="C27" s="60">
        <v>259</v>
      </c>
      <c r="D27" s="14">
        <f t="shared" si="0"/>
        <v>-0.227</v>
      </c>
    </row>
    <row r="28" spans="1:4" s="20" customFormat="1" ht="17.25" customHeight="1">
      <c r="A28" s="63" t="s">
        <v>97</v>
      </c>
      <c r="B28" s="60">
        <v>199</v>
      </c>
      <c r="C28" s="60">
        <v>177</v>
      </c>
      <c r="D28" s="14">
        <f t="shared" si="0"/>
        <v>-0.111</v>
      </c>
    </row>
    <row r="29" spans="1:4" s="20" customFormat="1" ht="17.25" customHeight="1">
      <c r="A29" s="63" t="s">
        <v>98</v>
      </c>
      <c r="B29" s="60"/>
      <c r="C29" s="60">
        <v>2</v>
      </c>
      <c r="D29" s="14">
        <f t="shared" si="0"/>
      </c>
    </row>
    <row r="30" spans="1:4" s="20" customFormat="1" ht="17.25" customHeight="1">
      <c r="A30" s="63" t="s">
        <v>99</v>
      </c>
      <c r="B30" s="60">
        <v>1037</v>
      </c>
      <c r="C30" s="60">
        <v>999</v>
      </c>
      <c r="D30" s="14">
        <f aca="true" t="shared" si="1" ref="D30:D86">IF(OR(VALUE(C30)=0,ISERROR(C30/B30-1)),"",ROUND(C30/B30-1,3))</f>
        <v>-0.037</v>
      </c>
    </row>
    <row r="31" spans="1:4" s="20" customFormat="1" ht="17.25" customHeight="1">
      <c r="A31" s="62" t="s">
        <v>100</v>
      </c>
      <c r="B31" s="60">
        <v>3810</v>
      </c>
      <c r="C31" s="60">
        <v>6883</v>
      </c>
      <c r="D31" s="14">
        <f t="shared" si="1"/>
        <v>0.807</v>
      </c>
    </row>
    <row r="32" spans="1:4" s="20" customFormat="1" ht="17.25" customHeight="1">
      <c r="A32" s="28" t="s">
        <v>101</v>
      </c>
      <c r="B32" s="60">
        <v>311</v>
      </c>
      <c r="C32" s="60">
        <v>350</v>
      </c>
      <c r="D32" s="14">
        <f t="shared" si="1"/>
        <v>0.125</v>
      </c>
    </row>
    <row r="33" spans="1:4" s="20" customFormat="1" ht="17.25" customHeight="1">
      <c r="A33" s="28" t="s">
        <v>102</v>
      </c>
      <c r="B33" s="60">
        <f>SUM(B34:B39)</f>
        <v>6141.29</v>
      </c>
      <c r="C33" s="60">
        <f>SUM(C34:C39)</f>
        <v>6509</v>
      </c>
      <c r="D33" s="14">
        <f t="shared" si="1"/>
        <v>0.06</v>
      </c>
    </row>
    <row r="34" spans="1:4" s="20" customFormat="1" ht="17.25" customHeight="1">
      <c r="A34" s="62" t="s">
        <v>103</v>
      </c>
      <c r="B34" s="60"/>
      <c r="C34" s="60"/>
      <c r="D34" s="14">
        <f t="shared" si="1"/>
      </c>
    </row>
    <row r="35" spans="1:4" s="20" customFormat="1" ht="17.25" customHeight="1">
      <c r="A35" s="62" t="s">
        <v>104</v>
      </c>
      <c r="B35" s="60">
        <v>5122.79</v>
      </c>
      <c r="C35" s="60">
        <v>5586</v>
      </c>
      <c r="D35" s="14">
        <f t="shared" si="1"/>
        <v>0.09</v>
      </c>
    </row>
    <row r="36" spans="1:4" s="20" customFormat="1" ht="17.25" customHeight="1">
      <c r="A36" s="62" t="s">
        <v>105</v>
      </c>
      <c r="B36" s="60"/>
      <c r="C36" s="60">
        <v>47</v>
      </c>
      <c r="D36" s="14">
        <f t="shared" si="1"/>
      </c>
    </row>
    <row r="37" spans="1:4" s="20" customFormat="1" ht="17.25" customHeight="1">
      <c r="A37" s="62" t="s">
        <v>106</v>
      </c>
      <c r="B37" s="60">
        <v>54.86</v>
      </c>
      <c r="C37" s="60">
        <v>72</v>
      </c>
      <c r="D37" s="14">
        <f t="shared" si="1"/>
        <v>0.312</v>
      </c>
    </row>
    <row r="38" spans="1:4" s="20" customFormat="1" ht="17.25" customHeight="1">
      <c r="A38" s="62" t="s">
        <v>107</v>
      </c>
      <c r="B38" s="60">
        <v>885.14</v>
      </c>
      <c r="C38" s="60">
        <v>787</v>
      </c>
      <c r="D38" s="14">
        <f t="shared" si="1"/>
        <v>-0.111</v>
      </c>
    </row>
    <row r="39" spans="1:4" s="20" customFormat="1" ht="17.25" customHeight="1">
      <c r="A39" s="62" t="s">
        <v>108</v>
      </c>
      <c r="B39" s="65">
        <v>78.5</v>
      </c>
      <c r="C39" s="65">
        <v>17</v>
      </c>
      <c r="D39" s="14">
        <f t="shared" si="1"/>
        <v>-0.783</v>
      </c>
    </row>
    <row r="40" spans="1:4" s="20" customFormat="1" ht="17.25" customHeight="1">
      <c r="A40" s="66" t="s">
        <v>109</v>
      </c>
      <c r="B40" s="60">
        <f>SUM(B41:B48)</f>
        <v>31779</v>
      </c>
      <c r="C40" s="60">
        <f>SUM(C41:C48)</f>
        <v>32539</v>
      </c>
      <c r="D40" s="14">
        <f t="shared" si="1"/>
        <v>0.024</v>
      </c>
    </row>
    <row r="41" spans="1:4" s="20" customFormat="1" ht="17.25" customHeight="1">
      <c r="A41" s="62" t="s">
        <v>110</v>
      </c>
      <c r="B41" s="60">
        <v>778</v>
      </c>
      <c r="C41" s="60">
        <v>332</v>
      </c>
      <c r="D41" s="14">
        <f t="shared" si="1"/>
        <v>-0.573</v>
      </c>
    </row>
    <row r="42" spans="1:4" ht="17.25" customHeight="1">
      <c r="A42" s="62" t="s">
        <v>111</v>
      </c>
      <c r="B42" s="60">
        <v>29027</v>
      </c>
      <c r="C42" s="60">
        <v>30926</v>
      </c>
      <c r="D42" s="14">
        <f t="shared" si="1"/>
        <v>0.065</v>
      </c>
    </row>
    <row r="43" spans="1:4" ht="17.25" customHeight="1">
      <c r="A43" s="62" t="s">
        <v>112</v>
      </c>
      <c r="B43" s="60">
        <v>570</v>
      </c>
      <c r="C43" s="60">
        <v>576</v>
      </c>
      <c r="D43" s="14">
        <f t="shared" si="1"/>
        <v>0.011</v>
      </c>
    </row>
    <row r="44" spans="1:4" ht="17.25" customHeight="1">
      <c r="A44" s="62" t="s">
        <v>113</v>
      </c>
      <c r="B44" s="60"/>
      <c r="C44" s="60"/>
      <c r="D44" s="14">
        <f t="shared" si="1"/>
      </c>
    </row>
    <row r="45" spans="1:4" ht="17.25" customHeight="1">
      <c r="A45" s="62" t="s">
        <v>114</v>
      </c>
      <c r="B45" s="60">
        <v>54</v>
      </c>
      <c r="C45" s="60">
        <v>58</v>
      </c>
      <c r="D45" s="14">
        <f t="shared" si="1"/>
        <v>0.074</v>
      </c>
    </row>
    <row r="46" spans="1:4" ht="17.25" customHeight="1">
      <c r="A46" s="62" t="s">
        <v>115</v>
      </c>
      <c r="B46" s="60">
        <v>1350</v>
      </c>
      <c r="C46" s="60">
        <v>647</v>
      </c>
      <c r="D46" s="14">
        <f t="shared" si="1"/>
        <v>-0.521</v>
      </c>
    </row>
    <row r="47" spans="1:4" ht="17.25" customHeight="1">
      <c r="A47" s="62" t="s">
        <v>116</v>
      </c>
      <c r="B47" s="60"/>
      <c r="C47" s="60"/>
      <c r="D47" s="14">
        <f t="shared" si="1"/>
      </c>
    </row>
    <row r="48" spans="1:4" ht="17.25" customHeight="1">
      <c r="A48" s="62" t="s">
        <v>117</v>
      </c>
      <c r="B48" s="60"/>
      <c r="C48" s="60"/>
      <c r="D48" s="14">
        <f t="shared" si="1"/>
      </c>
    </row>
    <row r="49" spans="1:4" ht="17.25" customHeight="1">
      <c r="A49" s="66" t="s">
        <v>118</v>
      </c>
      <c r="B49" s="60">
        <f>SUM(B50:B59)</f>
        <v>1062</v>
      </c>
      <c r="C49" s="60">
        <f>SUM(C50:C59)</f>
        <v>1046</v>
      </c>
      <c r="D49" s="14">
        <f t="shared" si="1"/>
        <v>-0.015</v>
      </c>
    </row>
    <row r="50" spans="1:4" ht="17.25" customHeight="1">
      <c r="A50" s="62" t="s">
        <v>119</v>
      </c>
      <c r="B50" s="60">
        <v>158</v>
      </c>
      <c r="C50" s="60">
        <v>865</v>
      </c>
      <c r="D50" s="14">
        <f t="shared" si="1"/>
        <v>4.475</v>
      </c>
    </row>
    <row r="51" spans="1:4" ht="17.25" customHeight="1">
      <c r="A51" s="62" t="s">
        <v>120</v>
      </c>
      <c r="B51" s="60"/>
      <c r="C51" s="60"/>
      <c r="D51" s="14"/>
    </row>
    <row r="52" spans="1:4" ht="17.25" customHeight="1">
      <c r="A52" s="62" t="s">
        <v>121</v>
      </c>
      <c r="B52" s="60"/>
      <c r="C52" s="60"/>
      <c r="D52" s="14">
        <f t="shared" si="1"/>
      </c>
    </row>
    <row r="53" spans="1:4" ht="17.25" customHeight="1">
      <c r="A53" s="62" t="s">
        <v>122</v>
      </c>
      <c r="B53" s="60">
        <v>602</v>
      </c>
      <c r="C53" s="60">
        <v>68</v>
      </c>
      <c r="D53" s="14">
        <f t="shared" si="1"/>
        <v>-0.887</v>
      </c>
    </row>
    <row r="54" spans="1:4" ht="17.25" customHeight="1">
      <c r="A54" s="62" t="s">
        <v>123</v>
      </c>
      <c r="B54" s="60"/>
      <c r="C54" s="60"/>
      <c r="D54" s="14">
        <f t="shared" si="1"/>
      </c>
    </row>
    <row r="55" spans="1:4" ht="17.25" customHeight="1">
      <c r="A55" s="62" t="s">
        <v>124</v>
      </c>
      <c r="B55" s="60"/>
      <c r="C55" s="60"/>
      <c r="D55" s="14">
        <f t="shared" si="1"/>
      </c>
    </row>
    <row r="56" spans="1:4" ht="17.25" customHeight="1">
      <c r="A56" s="67" t="s">
        <v>125</v>
      </c>
      <c r="B56" s="68">
        <v>288</v>
      </c>
      <c r="C56" s="68">
        <v>103</v>
      </c>
      <c r="D56" s="14">
        <f t="shared" si="1"/>
        <v>-0.642</v>
      </c>
    </row>
    <row r="57" spans="1:4" ht="17.25" customHeight="1">
      <c r="A57" s="67" t="s">
        <v>126</v>
      </c>
      <c r="B57" s="68"/>
      <c r="C57" s="68"/>
      <c r="D57" s="14">
        <f t="shared" si="1"/>
      </c>
    </row>
    <row r="58" spans="1:4" ht="17.25" customHeight="1">
      <c r="A58" s="67" t="s">
        <v>127</v>
      </c>
      <c r="B58" s="68"/>
      <c r="C58" s="68"/>
      <c r="D58" s="14">
        <f t="shared" si="1"/>
      </c>
    </row>
    <row r="59" spans="1:4" ht="17.25" customHeight="1">
      <c r="A59" s="67" t="s">
        <v>128</v>
      </c>
      <c r="B59" s="68">
        <v>14</v>
      </c>
      <c r="C59" s="68">
        <v>10</v>
      </c>
      <c r="D59" s="14">
        <f t="shared" si="1"/>
        <v>-0.286</v>
      </c>
    </row>
    <row r="60" spans="1:4" ht="17.25" customHeight="1">
      <c r="A60" s="66" t="s">
        <v>129</v>
      </c>
      <c r="B60" s="60">
        <f>SUM(B61:B66)</f>
        <v>1990.66</v>
      </c>
      <c r="C60" s="60">
        <f>SUM(C61:C66)</f>
        <v>3192</v>
      </c>
      <c r="D60" s="14">
        <f t="shared" si="1"/>
        <v>0.603</v>
      </c>
    </row>
    <row r="61" spans="1:4" ht="17.25" customHeight="1">
      <c r="A61" s="62" t="s">
        <v>130</v>
      </c>
      <c r="B61" s="60">
        <v>1283.18</v>
      </c>
      <c r="C61" s="60">
        <v>2367</v>
      </c>
      <c r="D61" s="14">
        <f t="shared" si="1"/>
        <v>0.845</v>
      </c>
    </row>
    <row r="62" spans="1:4" ht="17.25" customHeight="1">
      <c r="A62" s="62" t="s">
        <v>131</v>
      </c>
      <c r="B62" s="60">
        <v>150.33</v>
      </c>
      <c r="C62" s="60">
        <v>29</v>
      </c>
      <c r="D62" s="14">
        <f t="shared" si="1"/>
        <v>-0.807</v>
      </c>
    </row>
    <row r="63" spans="1:4" ht="17.25" customHeight="1">
      <c r="A63" s="62" t="s">
        <v>132</v>
      </c>
      <c r="B63" s="60"/>
      <c r="C63" s="60">
        <v>5</v>
      </c>
      <c r="D63" s="14">
        <f t="shared" si="1"/>
      </c>
    </row>
    <row r="64" spans="1:4" ht="17.25" customHeight="1">
      <c r="A64" s="62" t="s">
        <v>133</v>
      </c>
      <c r="B64" s="60"/>
      <c r="C64" s="60"/>
      <c r="D64" s="14">
        <f t="shared" si="1"/>
      </c>
    </row>
    <row r="65" spans="1:4" ht="17.25" customHeight="1">
      <c r="A65" s="62" t="s">
        <v>134</v>
      </c>
      <c r="B65" s="60">
        <v>324.37</v>
      </c>
      <c r="C65" s="60">
        <v>723</v>
      </c>
      <c r="D65" s="14">
        <f t="shared" si="1"/>
        <v>1.229</v>
      </c>
    </row>
    <row r="66" spans="1:4" ht="17.25" customHeight="1">
      <c r="A66" s="62" t="s">
        <v>135</v>
      </c>
      <c r="B66" s="60">
        <v>232.78</v>
      </c>
      <c r="C66" s="60">
        <v>68</v>
      </c>
      <c r="D66" s="14">
        <f t="shared" si="1"/>
        <v>-0.708</v>
      </c>
    </row>
    <row r="67" spans="1:4" ht="17.25" customHeight="1">
      <c r="A67" s="66" t="s">
        <v>136</v>
      </c>
      <c r="B67" s="60">
        <f>SUM(B68:B87)</f>
        <v>29475.129999999994</v>
      </c>
      <c r="C67" s="60">
        <f>SUM(C68:C87)</f>
        <v>30687</v>
      </c>
      <c r="D67" s="14">
        <f t="shared" si="1"/>
        <v>0.041</v>
      </c>
    </row>
    <row r="68" spans="1:4" ht="17.25" customHeight="1">
      <c r="A68" s="62" t="s">
        <v>137</v>
      </c>
      <c r="B68" s="60">
        <v>1263.07</v>
      </c>
      <c r="C68" s="60">
        <v>1006</v>
      </c>
      <c r="D68" s="14">
        <f t="shared" si="1"/>
        <v>-0.204</v>
      </c>
    </row>
    <row r="69" spans="1:4" ht="17.25" customHeight="1">
      <c r="A69" s="62" t="s">
        <v>138</v>
      </c>
      <c r="B69" s="60">
        <v>1296.77</v>
      </c>
      <c r="C69" s="60">
        <v>559</v>
      </c>
      <c r="D69" s="14">
        <f t="shared" si="1"/>
        <v>-0.569</v>
      </c>
    </row>
    <row r="70" spans="1:4" ht="17.25" customHeight="1">
      <c r="A70" s="62" t="s">
        <v>139</v>
      </c>
      <c r="B70" s="60"/>
      <c r="C70" s="60"/>
      <c r="D70" s="14">
        <f t="shared" si="1"/>
      </c>
    </row>
    <row r="71" spans="1:4" ht="17.25" customHeight="1">
      <c r="A71" s="62" t="s">
        <v>140</v>
      </c>
      <c r="B71" s="60">
        <v>12223.99</v>
      </c>
      <c r="C71" s="60">
        <v>12589</v>
      </c>
      <c r="D71" s="14">
        <f t="shared" si="1"/>
        <v>0.03</v>
      </c>
    </row>
    <row r="72" spans="1:4" ht="17.25" customHeight="1">
      <c r="A72" s="62" t="s">
        <v>141</v>
      </c>
      <c r="B72" s="60"/>
      <c r="C72" s="60"/>
      <c r="D72" s="14">
        <f t="shared" si="1"/>
      </c>
    </row>
    <row r="73" spans="1:4" ht="17.25" customHeight="1">
      <c r="A73" s="62" t="s">
        <v>142</v>
      </c>
      <c r="B73" s="60">
        <v>1111.2</v>
      </c>
      <c r="C73" s="60">
        <v>1718</v>
      </c>
      <c r="D73" s="14">
        <f t="shared" si="1"/>
        <v>0.546</v>
      </c>
    </row>
    <row r="74" spans="1:4" ht="17.25" customHeight="1">
      <c r="A74" s="62" t="s">
        <v>143</v>
      </c>
      <c r="B74" s="60">
        <v>1586</v>
      </c>
      <c r="C74" s="60">
        <v>1956</v>
      </c>
      <c r="D74" s="14">
        <f t="shared" si="1"/>
        <v>0.233</v>
      </c>
    </row>
    <row r="75" spans="1:4" ht="17.25" customHeight="1">
      <c r="A75" s="62" t="s">
        <v>144</v>
      </c>
      <c r="B75" s="60">
        <v>212.28</v>
      </c>
      <c r="C75" s="60">
        <v>126</v>
      </c>
      <c r="D75" s="14">
        <f t="shared" si="1"/>
        <v>-0.406</v>
      </c>
    </row>
    <row r="76" spans="1:4" ht="17.25" customHeight="1">
      <c r="A76" s="62" t="s">
        <v>145</v>
      </c>
      <c r="B76" s="60">
        <v>1494.78</v>
      </c>
      <c r="C76" s="60">
        <v>2041</v>
      </c>
      <c r="D76" s="14">
        <f t="shared" si="1"/>
        <v>0.365</v>
      </c>
    </row>
    <row r="77" spans="1:4" ht="17.25" customHeight="1">
      <c r="A77" s="62" t="s">
        <v>146</v>
      </c>
      <c r="B77" s="60">
        <v>838.13</v>
      </c>
      <c r="C77" s="60">
        <v>817</v>
      </c>
      <c r="D77" s="14">
        <f t="shared" si="1"/>
        <v>-0.025</v>
      </c>
    </row>
    <row r="78" spans="1:4" ht="17.25" customHeight="1">
      <c r="A78" s="62" t="s">
        <v>147</v>
      </c>
      <c r="B78" s="60"/>
      <c r="C78" s="60"/>
      <c r="D78" s="14">
        <f t="shared" si="1"/>
      </c>
    </row>
    <row r="79" spans="1:4" ht="17.25" customHeight="1">
      <c r="A79" s="62" t="s">
        <v>148</v>
      </c>
      <c r="B79" s="60">
        <v>146.43</v>
      </c>
      <c r="C79" s="60">
        <v>117</v>
      </c>
      <c r="D79" s="14">
        <f t="shared" si="1"/>
        <v>-0.201</v>
      </c>
    </row>
    <row r="80" spans="1:4" ht="17.25" customHeight="1">
      <c r="A80" s="70" t="s">
        <v>149</v>
      </c>
      <c r="B80" s="60">
        <v>3096.04</v>
      </c>
      <c r="C80" s="60">
        <v>3320</v>
      </c>
      <c r="D80" s="14">
        <f t="shared" si="1"/>
        <v>0.072</v>
      </c>
    </row>
    <row r="81" spans="1:4" ht="17.25" customHeight="1">
      <c r="A81" s="62" t="s">
        <v>150</v>
      </c>
      <c r="B81" s="60">
        <v>165.12</v>
      </c>
      <c r="C81" s="60">
        <v>186</v>
      </c>
      <c r="D81" s="14">
        <f t="shared" si="1"/>
        <v>0.126</v>
      </c>
    </row>
    <row r="82" spans="1:4" ht="17.25" customHeight="1">
      <c r="A82" s="62" t="s">
        <v>151</v>
      </c>
      <c r="B82" s="60">
        <v>619</v>
      </c>
      <c r="C82" s="60">
        <v>680</v>
      </c>
      <c r="D82" s="14">
        <f t="shared" si="1"/>
        <v>0.099</v>
      </c>
    </row>
    <row r="83" spans="1:4" ht="17.25" customHeight="1">
      <c r="A83" s="70" t="s">
        <v>152</v>
      </c>
      <c r="B83" s="60">
        <v>372.26</v>
      </c>
      <c r="C83" s="60">
        <v>290</v>
      </c>
      <c r="D83" s="14">
        <f t="shared" si="1"/>
        <v>-0.221</v>
      </c>
    </row>
    <row r="84" spans="1:4" ht="17.25" customHeight="1">
      <c r="A84" s="70" t="s">
        <v>153</v>
      </c>
      <c r="B84" s="60">
        <v>4569.73</v>
      </c>
      <c r="C84" s="60">
        <v>4760</v>
      </c>
      <c r="D84" s="14">
        <f t="shared" si="1"/>
        <v>0.042</v>
      </c>
    </row>
    <row r="85" spans="1:4" ht="17.25" customHeight="1">
      <c r="A85" s="70" t="s">
        <v>154</v>
      </c>
      <c r="B85" s="60">
        <v>151.73</v>
      </c>
      <c r="C85" s="60">
        <v>267</v>
      </c>
      <c r="D85" s="14">
        <f t="shared" si="1"/>
        <v>0.76</v>
      </c>
    </row>
    <row r="86" spans="1:4" ht="17.25" customHeight="1">
      <c r="A86" s="70" t="s">
        <v>155</v>
      </c>
      <c r="B86" s="60">
        <v>44.12</v>
      </c>
      <c r="C86" s="60">
        <v>54</v>
      </c>
      <c r="D86" s="14">
        <f t="shared" si="1"/>
        <v>0.224</v>
      </c>
    </row>
    <row r="87" spans="1:4" ht="17.25" customHeight="1">
      <c r="A87" s="62" t="s">
        <v>156</v>
      </c>
      <c r="B87" s="60">
        <v>284.48</v>
      </c>
      <c r="C87" s="60">
        <v>201</v>
      </c>
      <c r="D87" s="14">
        <f aca="true" t="shared" si="2" ref="D87:D143">IF(OR(VALUE(C87)=0,ISERROR(C87/B87-1)),"",ROUND(C87/B87-1,3))</f>
        <v>-0.293</v>
      </c>
    </row>
    <row r="88" spans="1:4" ht="17.25" customHeight="1">
      <c r="A88" s="28" t="s">
        <v>157</v>
      </c>
      <c r="B88" s="60">
        <f>SUM(B89:B103)</f>
        <v>28179</v>
      </c>
      <c r="C88" s="60">
        <f>SUM(C89:C103)</f>
        <v>23482</v>
      </c>
      <c r="D88" s="14">
        <f t="shared" si="2"/>
        <v>-0.167</v>
      </c>
    </row>
    <row r="89" spans="1:4" ht="17.25" customHeight="1">
      <c r="A89" s="62" t="s">
        <v>158</v>
      </c>
      <c r="B89" s="60">
        <v>431</v>
      </c>
      <c r="C89" s="60">
        <v>405</v>
      </c>
      <c r="D89" s="14">
        <f t="shared" si="2"/>
        <v>-0.06</v>
      </c>
    </row>
    <row r="90" spans="1:4" ht="17.25" customHeight="1">
      <c r="A90" s="62" t="s">
        <v>159</v>
      </c>
      <c r="B90" s="60">
        <v>2494</v>
      </c>
      <c r="C90" s="60">
        <v>2052</v>
      </c>
      <c r="D90" s="14">
        <f t="shared" si="2"/>
        <v>-0.177</v>
      </c>
    </row>
    <row r="91" spans="1:4" ht="17.25" customHeight="1">
      <c r="A91" s="67" t="s">
        <v>160</v>
      </c>
      <c r="B91" s="60">
        <v>2560</v>
      </c>
      <c r="C91" s="60">
        <v>2810</v>
      </c>
      <c r="D91" s="14">
        <f t="shared" si="2"/>
        <v>0.098</v>
      </c>
    </row>
    <row r="92" spans="1:4" ht="17.25" customHeight="1">
      <c r="A92" s="67" t="s">
        <v>161</v>
      </c>
      <c r="B92" s="60">
        <v>3656</v>
      </c>
      <c r="C92" s="60">
        <v>3143</v>
      </c>
      <c r="D92" s="14">
        <f t="shared" si="2"/>
        <v>-0.14</v>
      </c>
    </row>
    <row r="93" spans="1:4" ht="17.25" customHeight="1">
      <c r="A93" s="62" t="s">
        <v>162</v>
      </c>
      <c r="B93" s="60"/>
      <c r="C93" s="60"/>
      <c r="D93" s="14">
        <f t="shared" si="2"/>
      </c>
    </row>
    <row r="94" spans="1:4" ht="17.25" customHeight="1">
      <c r="A94" s="62" t="s">
        <v>163</v>
      </c>
      <c r="B94" s="60">
        <v>93</v>
      </c>
      <c r="C94" s="60">
        <v>539</v>
      </c>
      <c r="D94" s="14">
        <f t="shared" si="2"/>
        <v>4.796</v>
      </c>
    </row>
    <row r="95" spans="1:4" ht="17.25" customHeight="1">
      <c r="A95" s="62" t="s">
        <v>164</v>
      </c>
      <c r="B95" s="60">
        <v>764</v>
      </c>
      <c r="C95" s="60">
        <v>803</v>
      </c>
      <c r="D95" s="14">
        <f t="shared" si="2"/>
        <v>0.051</v>
      </c>
    </row>
    <row r="96" spans="1:4" ht="17.25" customHeight="1">
      <c r="A96" s="62" t="s">
        <v>165</v>
      </c>
      <c r="B96" s="60"/>
      <c r="C96" s="60"/>
      <c r="D96" s="14">
        <f t="shared" si="2"/>
      </c>
    </row>
    <row r="97" spans="1:4" ht="17.25" customHeight="1">
      <c r="A97" s="62" t="s">
        <v>166</v>
      </c>
      <c r="B97" s="60">
        <v>5664</v>
      </c>
      <c r="C97" s="60">
        <v>5768</v>
      </c>
      <c r="D97" s="14">
        <f t="shared" si="2"/>
        <v>0.018</v>
      </c>
    </row>
    <row r="98" spans="1:4" ht="17.25" customHeight="1">
      <c r="A98" s="62" t="s">
        <v>167</v>
      </c>
      <c r="B98" s="60">
        <v>10746</v>
      </c>
      <c r="C98" s="60">
        <v>5982</v>
      </c>
      <c r="D98" s="14">
        <f t="shared" si="2"/>
        <v>-0.443</v>
      </c>
    </row>
    <row r="99" spans="1:4" ht="17.25" customHeight="1">
      <c r="A99" s="62" t="s">
        <v>168</v>
      </c>
      <c r="B99" s="60">
        <v>1333</v>
      </c>
      <c r="C99" s="60">
        <v>1365</v>
      </c>
      <c r="D99" s="14">
        <f t="shared" si="2"/>
        <v>0.024</v>
      </c>
    </row>
    <row r="100" spans="1:4" ht="17.25" customHeight="1">
      <c r="A100" s="62" t="s">
        <v>169</v>
      </c>
      <c r="B100" s="60">
        <v>68</v>
      </c>
      <c r="C100" s="60">
        <v>74</v>
      </c>
      <c r="D100" s="14">
        <f t="shared" si="2"/>
        <v>0.088</v>
      </c>
    </row>
    <row r="101" spans="1:4" ht="17.25" customHeight="1">
      <c r="A101" s="62" t="s">
        <v>170</v>
      </c>
      <c r="B101" s="60">
        <v>348</v>
      </c>
      <c r="C101" s="60">
        <v>318</v>
      </c>
      <c r="D101" s="14">
        <f t="shared" si="2"/>
        <v>-0.086</v>
      </c>
    </row>
    <row r="102" spans="1:4" ht="17.25" customHeight="1">
      <c r="A102" s="62" t="s">
        <v>171</v>
      </c>
      <c r="B102" s="60">
        <v>12</v>
      </c>
      <c r="C102" s="60">
        <v>13</v>
      </c>
      <c r="D102" s="14">
        <f t="shared" si="2"/>
        <v>0.083</v>
      </c>
    </row>
    <row r="103" spans="1:4" ht="17.25" customHeight="1">
      <c r="A103" s="62" t="s">
        <v>172</v>
      </c>
      <c r="B103" s="60">
        <v>10</v>
      </c>
      <c r="C103" s="60">
        <v>210</v>
      </c>
      <c r="D103" s="14">
        <f t="shared" si="2"/>
        <v>20</v>
      </c>
    </row>
    <row r="104" spans="1:4" ht="17.25" customHeight="1">
      <c r="A104" s="28" t="s">
        <v>173</v>
      </c>
      <c r="B104" s="60">
        <f>SUM(B105:B116)</f>
        <v>10515.43</v>
      </c>
      <c r="C104" s="60">
        <f>SUM(C105:C116)</f>
        <v>1143</v>
      </c>
      <c r="D104" s="14">
        <f t="shared" si="2"/>
        <v>-0.891</v>
      </c>
    </row>
    <row r="105" spans="1:4" ht="17.25" customHeight="1">
      <c r="A105" s="62" t="s">
        <v>174</v>
      </c>
      <c r="B105" s="60">
        <v>37</v>
      </c>
      <c r="C105" s="60">
        <v>0</v>
      </c>
      <c r="D105" s="14">
        <f t="shared" si="2"/>
      </c>
    </row>
    <row r="106" spans="1:4" ht="17.25" customHeight="1">
      <c r="A106" s="62" t="s">
        <v>175</v>
      </c>
      <c r="B106" s="60"/>
      <c r="C106" s="60"/>
      <c r="D106" s="14">
        <f t="shared" si="2"/>
      </c>
    </row>
    <row r="107" spans="1:4" ht="17.25" customHeight="1">
      <c r="A107" s="62" t="s">
        <v>176</v>
      </c>
      <c r="B107" s="60">
        <v>9111</v>
      </c>
      <c r="C107" s="60">
        <v>460</v>
      </c>
      <c r="D107" s="14">
        <f t="shared" si="2"/>
        <v>-0.95</v>
      </c>
    </row>
    <row r="108" spans="1:4" ht="17.25" customHeight="1">
      <c r="A108" s="62" t="s">
        <v>177</v>
      </c>
      <c r="B108" s="60">
        <v>388</v>
      </c>
      <c r="C108" s="60">
        <v>419</v>
      </c>
      <c r="D108" s="14">
        <f t="shared" si="2"/>
        <v>0.08</v>
      </c>
    </row>
    <row r="109" spans="1:4" ht="17.25" customHeight="1">
      <c r="A109" s="62" t="s">
        <v>178</v>
      </c>
      <c r="B109" s="60">
        <v>18.6</v>
      </c>
      <c r="C109" s="60">
        <v>13</v>
      </c>
      <c r="D109" s="14">
        <f t="shared" si="2"/>
        <v>-0.301</v>
      </c>
    </row>
    <row r="110" spans="1:4" ht="17.25" customHeight="1">
      <c r="A110" s="62" t="s">
        <v>179</v>
      </c>
      <c r="B110" s="60">
        <v>892.83</v>
      </c>
      <c r="C110" s="60">
        <v>139</v>
      </c>
      <c r="D110" s="14">
        <f t="shared" si="2"/>
        <v>-0.844</v>
      </c>
    </row>
    <row r="111" spans="1:4" ht="17.25" customHeight="1">
      <c r="A111" s="62" t="s">
        <v>180</v>
      </c>
      <c r="B111" s="60"/>
      <c r="C111" s="60"/>
      <c r="D111" s="14">
        <f t="shared" si="2"/>
      </c>
    </row>
    <row r="112" spans="1:4" ht="17.25" customHeight="1">
      <c r="A112" s="62" t="s">
        <v>181</v>
      </c>
      <c r="B112" s="60">
        <v>68</v>
      </c>
      <c r="C112" s="60">
        <v>0</v>
      </c>
      <c r="D112" s="14">
        <f t="shared" si="2"/>
      </c>
    </row>
    <row r="113" spans="1:4" ht="17.25" customHeight="1">
      <c r="A113" s="62" t="s">
        <v>182</v>
      </c>
      <c r="B113" s="60"/>
      <c r="C113" s="60"/>
      <c r="D113" s="14">
        <f t="shared" si="2"/>
      </c>
    </row>
    <row r="114" spans="1:4" ht="17.25" customHeight="1">
      <c r="A114" s="62" t="s">
        <v>183</v>
      </c>
      <c r="B114" s="60"/>
      <c r="C114" s="60"/>
      <c r="D114" s="14">
        <f t="shared" si="2"/>
      </c>
    </row>
    <row r="115" spans="1:4" ht="17.25" customHeight="1">
      <c r="A115" s="62" t="s">
        <v>184</v>
      </c>
      <c r="B115" s="60"/>
      <c r="C115" s="60">
        <v>13</v>
      </c>
      <c r="D115" s="14">
        <f t="shared" si="2"/>
      </c>
    </row>
    <row r="116" spans="1:4" ht="17.25" customHeight="1">
      <c r="A116" s="62" t="s">
        <v>185</v>
      </c>
      <c r="B116" s="60"/>
      <c r="C116" s="60">
        <v>99</v>
      </c>
      <c r="D116" s="14">
        <f t="shared" si="2"/>
      </c>
    </row>
    <row r="117" spans="1:4" ht="17.25" customHeight="1">
      <c r="A117" s="28" t="s">
        <v>186</v>
      </c>
      <c r="B117" s="60">
        <f>SUM(B118:B123)</f>
        <v>3232</v>
      </c>
      <c r="C117" s="60">
        <f>SUM(C118:C123)</f>
        <v>3440</v>
      </c>
      <c r="D117" s="104">
        <f t="shared" si="2"/>
        <v>0.064</v>
      </c>
    </row>
    <row r="118" spans="1:4" ht="17.25" customHeight="1">
      <c r="A118" s="62" t="s">
        <v>187</v>
      </c>
      <c r="B118" s="60">
        <v>1163</v>
      </c>
      <c r="C118" s="60">
        <v>1187</v>
      </c>
      <c r="D118" s="14">
        <f t="shared" si="2"/>
        <v>0.021</v>
      </c>
    </row>
    <row r="119" spans="1:4" ht="17.25" customHeight="1">
      <c r="A119" s="62" t="s">
        <v>188</v>
      </c>
      <c r="B119" s="60">
        <v>81</v>
      </c>
      <c r="C119" s="60">
        <v>69</v>
      </c>
      <c r="D119" s="14">
        <f t="shared" si="2"/>
        <v>-0.148</v>
      </c>
    </row>
    <row r="120" spans="1:4" ht="17.25" customHeight="1">
      <c r="A120" s="62" t="s">
        <v>189</v>
      </c>
      <c r="B120" s="60">
        <v>272</v>
      </c>
      <c r="C120" s="60">
        <v>1325</v>
      </c>
      <c r="D120" s="14">
        <f t="shared" si="2"/>
        <v>3.871</v>
      </c>
    </row>
    <row r="121" spans="1:4" ht="17.25" customHeight="1">
      <c r="A121" s="62" t="s">
        <v>190</v>
      </c>
      <c r="B121" s="60">
        <v>1139</v>
      </c>
      <c r="C121" s="60">
        <v>794</v>
      </c>
      <c r="D121" s="14">
        <f t="shared" si="2"/>
        <v>-0.303</v>
      </c>
    </row>
    <row r="122" spans="1:4" ht="17.25" customHeight="1">
      <c r="A122" s="62" t="s">
        <v>191</v>
      </c>
      <c r="B122" s="60"/>
      <c r="C122" s="60"/>
      <c r="D122" s="14">
        <f t="shared" si="2"/>
      </c>
    </row>
    <row r="123" spans="1:4" ht="17.25" customHeight="1">
      <c r="A123" s="62" t="s">
        <v>192</v>
      </c>
      <c r="B123" s="60">
        <v>577</v>
      </c>
      <c r="C123" s="60">
        <v>65</v>
      </c>
      <c r="D123" s="14">
        <f t="shared" si="2"/>
        <v>-0.887</v>
      </c>
    </row>
    <row r="124" spans="1:4" ht="17.25" customHeight="1">
      <c r="A124" s="28" t="s">
        <v>193</v>
      </c>
      <c r="B124" s="60">
        <f>SUM(B125:B132)</f>
        <v>38258.75</v>
      </c>
      <c r="C124" s="60">
        <f>SUM(C125:C132)</f>
        <v>25762</v>
      </c>
      <c r="D124" s="14">
        <f t="shared" si="2"/>
        <v>-0.327</v>
      </c>
    </row>
    <row r="125" spans="1:4" ht="17.25" customHeight="1">
      <c r="A125" s="62" t="s">
        <v>194</v>
      </c>
      <c r="B125" s="60">
        <v>11625.19</v>
      </c>
      <c r="C125" s="60">
        <v>8213</v>
      </c>
      <c r="D125" s="14">
        <f t="shared" si="2"/>
        <v>-0.294</v>
      </c>
    </row>
    <row r="126" spans="1:4" ht="17.25" customHeight="1">
      <c r="A126" s="62" t="s">
        <v>195</v>
      </c>
      <c r="B126" s="60">
        <v>2779.96</v>
      </c>
      <c r="C126" s="60">
        <v>2904</v>
      </c>
      <c r="D126" s="14">
        <f t="shared" si="2"/>
        <v>0.045</v>
      </c>
    </row>
    <row r="127" spans="1:4" ht="17.25" customHeight="1">
      <c r="A127" s="62" t="s">
        <v>196</v>
      </c>
      <c r="B127" s="60">
        <v>4284.27</v>
      </c>
      <c r="C127" s="60">
        <v>2762</v>
      </c>
      <c r="D127" s="14">
        <f t="shared" si="2"/>
        <v>-0.355</v>
      </c>
    </row>
    <row r="128" spans="1:4" ht="17.25" customHeight="1">
      <c r="A128" s="62" t="s">
        <v>197</v>
      </c>
      <c r="B128" s="60">
        <v>17219.3</v>
      </c>
      <c r="C128" s="60">
        <v>10585</v>
      </c>
      <c r="D128" s="14">
        <f t="shared" si="2"/>
        <v>-0.385</v>
      </c>
    </row>
    <row r="129" spans="1:4" ht="17.25" customHeight="1">
      <c r="A129" s="62" t="s">
        <v>198</v>
      </c>
      <c r="B129" s="60"/>
      <c r="C129" s="60"/>
      <c r="D129" s="14">
        <f t="shared" si="2"/>
      </c>
    </row>
    <row r="130" spans="1:4" ht="17.25" customHeight="1">
      <c r="A130" s="62" t="s">
        <v>199</v>
      </c>
      <c r="B130" s="60">
        <v>1000</v>
      </c>
      <c r="C130" s="60"/>
      <c r="D130" s="14">
        <f t="shared" si="2"/>
      </c>
    </row>
    <row r="131" spans="1:4" ht="17.25" customHeight="1">
      <c r="A131" s="62" t="s">
        <v>200</v>
      </c>
      <c r="B131" s="60">
        <v>1320.03</v>
      </c>
      <c r="C131" s="60">
        <v>1076</v>
      </c>
      <c r="D131" s="14">
        <f t="shared" si="2"/>
        <v>-0.185</v>
      </c>
    </row>
    <row r="132" spans="1:4" ht="17.25" customHeight="1">
      <c r="A132" s="62" t="s">
        <v>201</v>
      </c>
      <c r="B132" s="60">
        <v>30</v>
      </c>
      <c r="C132" s="60">
        <v>222</v>
      </c>
      <c r="D132" s="14">
        <f t="shared" si="2"/>
        <v>6.4</v>
      </c>
    </row>
    <row r="133" spans="1:4" ht="17.25" customHeight="1">
      <c r="A133" s="28" t="s">
        <v>202</v>
      </c>
      <c r="B133" s="60">
        <f>SUM(B134:B137)</f>
        <v>3825</v>
      </c>
      <c r="C133" s="60">
        <f>SUM(C134:C137)</f>
        <v>5053</v>
      </c>
      <c r="D133" s="14">
        <f t="shared" si="2"/>
        <v>0.321</v>
      </c>
    </row>
    <row r="134" spans="1:4" ht="17.25" customHeight="1">
      <c r="A134" s="62" t="s">
        <v>203</v>
      </c>
      <c r="B134" s="60">
        <v>1346</v>
      </c>
      <c r="C134" s="60">
        <v>4044</v>
      </c>
      <c r="D134" s="14">
        <f t="shared" si="2"/>
        <v>2.004</v>
      </c>
    </row>
    <row r="135" spans="1:4" ht="17.25" customHeight="1">
      <c r="A135" s="62" t="s">
        <v>204</v>
      </c>
      <c r="B135" s="60"/>
      <c r="C135" s="60"/>
      <c r="D135" s="14">
        <f t="shared" si="2"/>
      </c>
    </row>
    <row r="136" spans="1:4" ht="17.25" customHeight="1">
      <c r="A136" s="67" t="s">
        <v>205</v>
      </c>
      <c r="B136" s="68">
        <v>2479</v>
      </c>
      <c r="C136" s="68">
        <v>871</v>
      </c>
      <c r="D136" s="14">
        <f t="shared" si="2"/>
        <v>-0.649</v>
      </c>
    </row>
    <row r="137" spans="1:4" ht="17.25" customHeight="1">
      <c r="A137" s="62" t="s">
        <v>206</v>
      </c>
      <c r="B137" s="60"/>
      <c r="C137" s="60">
        <v>138</v>
      </c>
      <c r="D137" s="14">
        <f t="shared" si="2"/>
      </c>
    </row>
    <row r="138" spans="1:4" ht="17.25" customHeight="1">
      <c r="A138" s="28" t="s">
        <v>207</v>
      </c>
      <c r="B138" s="60">
        <f>SUM(B139:B147)</f>
        <v>82</v>
      </c>
      <c r="C138" s="60">
        <f>SUM(C139:C147)</f>
        <v>324</v>
      </c>
      <c r="D138" s="14">
        <f t="shared" si="2"/>
        <v>2.951</v>
      </c>
    </row>
    <row r="139" spans="1:4" ht="17.25" customHeight="1">
      <c r="A139" s="62" t="s">
        <v>208</v>
      </c>
      <c r="B139" s="60"/>
      <c r="C139" s="60"/>
      <c r="D139" s="14">
        <f t="shared" si="2"/>
      </c>
    </row>
    <row r="140" spans="1:4" ht="17.25" customHeight="1">
      <c r="A140" s="62" t="s">
        <v>209</v>
      </c>
      <c r="B140" s="60"/>
      <c r="C140" s="60"/>
      <c r="D140" s="14">
        <f t="shared" si="2"/>
      </c>
    </row>
    <row r="141" spans="1:4" ht="17.25" customHeight="1">
      <c r="A141" s="62" t="s">
        <v>210</v>
      </c>
      <c r="B141" s="60"/>
      <c r="C141" s="60"/>
      <c r="D141" s="14">
        <f t="shared" si="2"/>
      </c>
    </row>
    <row r="142" spans="1:4" ht="17.25" customHeight="1">
      <c r="A142" s="62" t="s">
        <v>211</v>
      </c>
      <c r="B142" s="60"/>
      <c r="C142" s="60"/>
      <c r="D142" s="14">
        <f t="shared" si="2"/>
      </c>
    </row>
    <row r="143" spans="1:4" ht="17.25" customHeight="1">
      <c r="A143" s="62" t="s">
        <v>212</v>
      </c>
      <c r="B143" s="60">
        <v>82</v>
      </c>
      <c r="C143" s="60">
        <v>21</v>
      </c>
      <c r="D143" s="14">
        <f t="shared" si="2"/>
        <v>-0.744</v>
      </c>
    </row>
    <row r="144" spans="1:4" ht="17.25" customHeight="1">
      <c r="A144" s="62" t="s">
        <v>213</v>
      </c>
      <c r="B144" s="60"/>
      <c r="C144" s="60"/>
      <c r="D144" s="14">
        <f aca="true" t="shared" si="3" ref="D144:D189">IF(OR(VALUE(C144)=0,ISERROR(C144/B144-1)),"",ROUND(C144/B144-1,3))</f>
      </c>
    </row>
    <row r="145" spans="1:4" ht="17.25" customHeight="1">
      <c r="A145" s="62" t="s">
        <v>214</v>
      </c>
      <c r="B145" s="60"/>
      <c r="C145" s="60"/>
      <c r="D145" s="14">
        <f t="shared" si="3"/>
      </c>
    </row>
    <row r="146" spans="1:4" ht="17.25" customHeight="1">
      <c r="A146" s="62" t="s">
        <v>215</v>
      </c>
      <c r="B146" s="60"/>
      <c r="C146" s="60">
        <v>303</v>
      </c>
      <c r="D146" s="14">
        <f t="shared" si="3"/>
      </c>
    </row>
    <row r="147" spans="1:4" ht="17.25" customHeight="1">
      <c r="A147" s="62" t="s">
        <v>216</v>
      </c>
      <c r="B147" s="60">
        <v>0</v>
      </c>
      <c r="C147" s="60"/>
      <c r="D147" s="14">
        <f t="shared" si="3"/>
      </c>
    </row>
    <row r="148" spans="1:4" ht="17.25" customHeight="1">
      <c r="A148" s="28" t="s">
        <v>217</v>
      </c>
      <c r="B148" s="60">
        <f>SUM(B149:B152)</f>
        <v>511</v>
      </c>
      <c r="C148" s="60">
        <f>SUM(C149:C152)</f>
        <v>1254</v>
      </c>
      <c r="D148" s="14">
        <f t="shared" si="3"/>
        <v>1.454</v>
      </c>
    </row>
    <row r="149" spans="1:4" ht="17.25" customHeight="1">
      <c r="A149" s="62" t="s">
        <v>218</v>
      </c>
      <c r="B149" s="60">
        <v>511</v>
      </c>
      <c r="C149" s="60">
        <v>1246</v>
      </c>
      <c r="D149" s="14">
        <f t="shared" si="3"/>
        <v>1.438</v>
      </c>
    </row>
    <row r="150" spans="1:4" ht="17.25" customHeight="1">
      <c r="A150" s="62" t="s">
        <v>219</v>
      </c>
      <c r="B150" s="60"/>
      <c r="C150" s="60"/>
      <c r="D150" s="14">
        <f t="shared" si="3"/>
      </c>
    </row>
    <row r="151" spans="1:4" ht="17.25" customHeight="1">
      <c r="A151" s="62" t="s">
        <v>220</v>
      </c>
      <c r="B151" s="60"/>
      <c r="C151" s="60">
        <v>8</v>
      </c>
      <c r="D151" s="14">
        <f t="shared" si="3"/>
      </c>
    </row>
    <row r="152" spans="1:4" ht="17.25" customHeight="1">
      <c r="A152" s="62" t="s">
        <v>221</v>
      </c>
      <c r="B152" s="60"/>
      <c r="C152" s="60"/>
      <c r="D152" s="14">
        <f t="shared" si="3"/>
      </c>
    </row>
    <row r="153" spans="1:4" ht="17.25" customHeight="1">
      <c r="A153" s="28" t="s">
        <v>222</v>
      </c>
      <c r="B153" s="60">
        <f>SUM(B154:B157)</f>
        <v>10</v>
      </c>
      <c r="C153" s="60">
        <f>SUM(C154:C157)</f>
        <v>0</v>
      </c>
      <c r="D153" s="14">
        <f t="shared" si="3"/>
      </c>
    </row>
    <row r="154" spans="1:4" ht="17.25" customHeight="1">
      <c r="A154" s="72" t="s">
        <v>223</v>
      </c>
      <c r="B154" s="60">
        <v>10</v>
      </c>
      <c r="C154" s="60">
        <v>0</v>
      </c>
      <c r="D154" s="14">
        <f t="shared" si="3"/>
      </c>
    </row>
    <row r="155" spans="1:4" ht="17.25" customHeight="1">
      <c r="A155" s="73" t="s">
        <v>224</v>
      </c>
      <c r="B155" s="68"/>
      <c r="C155" s="68"/>
      <c r="D155" s="14">
        <f t="shared" si="3"/>
      </c>
    </row>
    <row r="156" spans="1:4" ht="17.25" customHeight="1">
      <c r="A156" s="62" t="s">
        <v>225</v>
      </c>
      <c r="B156" s="60">
        <v>0</v>
      </c>
      <c r="C156" s="60"/>
      <c r="D156" s="14">
        <f t="shared" si="3"/>
      </c>
    </row>
    <row r="157" spans="1:4" ht="17.25" customHeight="1">
      <c r="A157" s="62" t="s">
        <v>226</v>
      </c>
      <c r="B157" s="60"/>
      <c r="C157" s="60"/>
      <c r="D157" s="14">
        <f t="shared" si="3"/>
      </c>
    </row>
    <row r="158" spans="1:4" ht="17.25" customHeight="1">
      <c r="A158" s="28" t="s">
        <v>227</v>
      </c>
      <c r="B158" s="60"/>
      <c r="C158" s="60"/>
      <c r="D158" s="14">
        <f t="shared" si="3"/>
      </c>
    </row>
    <row r="159" spans="1:4" ht="17.25" customHeight="1">
      <c r="A159" s="28" t="s">
        <v>228</v>
      </c>
      <c r="B159" s="60">
        <v>0</v>
      </c>
      <c r="C159" s="60"/>
      <c r="D159" s="14">
        <f t="shared" si="3"/>
      </c>
    </row>
    <row r="160" spans="1:4" ht="17.25" customHeight="1">
      <c r="A160" s="77" t="s">
        <v>229</v>
      </c>
      <c r="B160" s="75">
        <f>SUM(B161:B165)</f>
        <v>1127</v>
      </c>
      <c r="C160" s="75">
        <f>SUM(C161:C165)</f>
        <v>5701</v>
      </c>
      <c r="D160" s="14">
        <f t="shared" si="3"/>
        <v>4.059</v>
      </c>
    </row>
    <row r="161" spans="1:4" ht="17.25" customHeight="1">
      <c r="A161" s="62" t="s">
        <v>230</v>
      </c>
      <c r="B161" s="60">
        <v>1087</v>
      </c>
      <c r="C161" s="60">
        <v>5661</v>
      </c>
      <c r="D161" s="14">
        <f t="shared" si="3"/>
        <v>4.208</v>
      </c>
    </row>
    <row r="162" spans="1:4" ht="17.25" customHeight="1">
      <c r="A162" s="62" t="s">
        <v>231</v>
      </c>
      <c r="B162" s="60"/>
      <c r="C162" s="60"/>
      <c r="D162" s="14">
        <f t="shared" si="3"/>
      </c>
    </row>
    <row r="163" spans="1:4" ht="17.25" customHeight="1">
      <c r="A163" s="62" t="s">
        <v>232</v>
      </c>
      <c r="B163" s="60"/>
      <c r="C163" s="60"/>
      <c r="D163" s="14"/>
    </row>
    <row r="164" spans="1:4" ht="17.25" customHeight="1">
      <c r="A164" s="62" t="s">
        <v>233</v>
      </c>
      <c r="B164" s="60">
        <v>40</v>
      </c>
      <c r="C164" s="60">
        <v>40</v>
      </c>
      <c r="D164" s="14">
        <f t="shared" si="3"/>
        <v>0</v>
      </c>
    </row>
    <row r="165" spans="1:4" ht="17.25" customHeight="1">
      <c r="A165" s="67" t="s">
        <v>234</v>
      </c>
      <c r="B165" s="68"/>
      <c r="C165" s="68"/>
      <c r="D165" s="14">
        <f t="shared" si="3"/>
      </c>
    </row>
    <row r="166" spans="1:4" ht="17.25" customHeight="1">
      <c r="A166" s="77" t="s">
        <v>235</v>
      </c>
      <c r="B166" s="60">
        <f>SUM(B167:B169)</f>
        <v>5504</v>
      </c>
      <c r="C166" s="60">
        <f>SUM(C167:C169)</f>
        <v>5637</v>
      </c>
      <c r="D166" s="14">
        <f t="shared" si="3"/>
        <v>0.024</v>
      </c>
    </row>
    <row r="167" spans="1:4" ht="17.25" customHeight="1">
      <c r="A167" s="62" t="s">
        <v>236</v>
      </c>
      <c r="B167" s="60">
        <v>796</v>
      </c>
      <c r="C167" s="60">
        <v>663</v>
      </c>
      <c r="D167" s="14">
        <f t="shared" si="3"/>
        <v>-0.167</v>
      </c>
    </row>
    <row r="168" spans="1:4" ht="17.25" customHeight="1">
      <c r="A168" s="62" t="s">
        <v>237</v>
      </c>
      <c r="B168" s="60">
        <v>4708</v>
      </c>
      <c r="C168" s="60">
        <v>4974</v>
      </c>
      <c r="D168" s="14">
        <f t="shared" si="3"/>
        <v>0.056</v>
      </c>
    </row>
    <row r="169" spans="1:4" ht="17.25" customHeight="1">
      <c r="A169" s="62" t="s">
        <v>238</v>
      </c>
      <c r="B169" s="60"/>
      <c r="C169" s="60"/>
      <c r="D169" s="14">
        <f t="shared" si="3"/>
      </c>
    </row>
    <row r="170" spans="1:4" ht="17.25" customHeight="1">
      <c r="A170" s="66" t="s">
        <v>239</v>
      </c>
      <c r="B170" s="60">
        <f>SUM(B171:B175)</f>
        <v>914</v>
      </c>
      <c r="C170" s="60">
        <f>SUM(C171:C175)</f>
        <v>311</v>
      </c>
      <c r="D170" s="14">
        <f t="shared" si="3"/>
        <v>-0.66</v>
      </c>
    </row>
    <row r="171" spans="1:4" ht="17.25" customHeight="1">
      <c r="A171" s="62" t="s">
        <v>240</v>
      </c>
      <c r="B171" s="60">
        <v>299</v>
      </c>
      <c r="C171" s="60">
        <v>311</v>
      </c>
      <c r="D171" s="14">
        <f t="shared" si="3"/>
        <v>0.04</v>
      </c>
    </row>
    <row r="172" spans="1:4" ht="17.25" customHeight="1">
      <c r="A172" s="62" t="s">
        <v>241</v>
      </c>
      <c r="B172" s="60"/>
      <c r="C172" s="60"/>
      <c r="D172" s="14">
        <f t="shared" si="3"/>
      </c>
    </row>
    <row r="173" spans="1:4" ht="17.25" customHeight="1">
      <c r="A173" s="62" t="s">
        <v>242</v>
      </c>
      <c r="B173" s="60"/>
      <c r="C173" s="60"/>
      <c r="D173" s="14">
        <f t="shared" si="3"/>
      </c>
    </row>
    <row r="174" spans="1:4" ht="17.25" customHeight="1">
      <c r="A174" s="62" t="s">
        <v>243</v>
      </c>
      <c r="B174" s="60"/>
      <c r="C174" s="60"/>
      <c r="D174" s="14">
        <f t="shared" si="3"/>
      </c>
    </row>
    <row r="175" spans="1:4" ht="17.25" customHeight="1">
      <c r="A175" s="62" t="s">
        <v>244</v>
      </c>
      <c r="B175" s="60">
        <v>615</v>
      </c>
      <c r="C175" s="60">
        <v>0</v>
      </c>
      <c r="D175" s="14">
        <f t="shared" si="3"/>
      </c>
    </row>
    <row r="176" spans="1:4" ht="17.25" customHeight="1">
      <c r="A176" s="66" t="s">
        <v>245</v>
      </c>
      <c r="B176" s="60">
        <f>B177+B178+B179+B180+B181+B182</f>
        <v>1180.6</v>
      </c>
      <c r="C176" s="60">
        <f>C177+C178+C179+C180+C181+C182</f>
        <v>1539</v>
      </c>
      <c r="D176" s="14">
        <f aca="true" t="shared" si="4" ref="D176:D187">IF(OR(VALUE(C176)=0,ISERROR(C176/B176-1)),"",ROUND(C176/B176-1,3))</f>
        <v>0.304</v>
      </c>
    </row>
    <row r="177" spans="1:4" ht="17.25" customHeight="1">
      <c r="A177" s="62" t="s">
        <v>246</v>
      </c>
      <c r="B177" s="60">
        <v>426.37</v>
      </c>
      <c r="C177" s="60">
        <v>430</v>
      </c>
      <c r="D177" s="14">
        <f t="shared" si="4"/>
        <v>0.009</v>
      </c>
    </row>
    <row r="178" spans="1:4" ht="17.25" customHeight="1">
      <c r="A178" s="62" t="s">
        <v>247</v>
      </c>
      <c r="B178" s="60">
        <v>400.34</v>
      </c>
      <c r="C178" s="60">
        <v>711</v>
      </c>
      <c r="D178" s="14">
        <f t="shared" si="4"/>
        <v>0.776</v>
      </c>
    </row>
    <row r="179" spans="1:4" ht="17.25" customHeight="1">
      <c r="A179" s="62" t="s">
        <v>248</v>
      </c>
      <c r="B179" s="60">
        <v>125.27</v>
      </c>
      <c r="C179" s="60">
        <v>104</v>
      </c>
      <c r="D179" s="14">
        <f t="shared" si="4"/>
        <v>-0.17</v>
      </c>
    </row>
    <row r="180" spans="1:4" ht="17.25" customHeight="1">
      <c r="A180" s="62" t="s">
        <v>249</v>
      </c>
      <c r="B180" s="60">
        <v>188</v>
      </c>
      <c r="C180" s="60">
        <v>66</v>
      </c>
      <c r="D180" s="14">
        <f t="shared" si="4"/>
        <v>-0.649</v>
      </c>
    </row>
    <row r="181" spans="1:4" ht="17.25" customHeight="1">
      <c r="A181" s="62" t="s">
        <v>250</v>
      </c>
      <c r="B181" s="60">
        <v>40.62</v>
      </c>
      <c r="C181" s="60">
        <v>228</v>
      </c>
      <c r="D181" s="14">
        <f t="shared" si="4"/>
        <v>4.613</v>
      </c>
    </row>
    <row r="182" spans="1:4" ht="17.25" customHeight="1">
      <c r="A182" s="62" t="s">
        <v>251</v>
      </c>
      <c r="B182" s="60"/>
      <c r="C182" s="60"/>
      <c r="D182" s="14">
        <f t="shared" si="4"/>
      </c>
    </row>
    <row r="183" spans="1:4" ht="17.25" customHeight="1">
      <c r="A183" s="66" t="s">
        <v>252</v>
      </c>
      <c r="B183" s="60"/>
      <c r="C183" s="60"/>
      <c r="D183" s="14">
        <f t="shared" si="4"/>
      </c>
    </row>
    <row r="184" spans="1:4" ht="17.25" customHeight="1">
      <c r="A184" s="66" t="s">
        <v>253</v>
      </c>
      <c r="B184" s="60"/>
      <c r="C184" s="60"/>
      <c r="D184" s="14">
        <f t="shared" si="4"/>
      </c>
    </row>
    <row r="185" spans="1:4" ht="17.25" customHeight="1">
      <c r="A185" s="66" t="s">
        <v>254</v>
      </c>
      <c r="B185" s="60"/>
      <c r="C185" s="60"/>
      <c r="D185" s="14">
        <f t="shared" si="4"/>
      </c>
    </row>
    <row r="186" spans="1:4" ht="17.25" customHeight="1">
      <c r="A186" s="48" t="s">
        <v>255</v>
      </c>
      <c r="B186" s="65">
        <v>2118</v>
      </c>
      <c r="C186" s="65">
        <v>2098</v>
      </c>
      <c r="D186" s="14">
        <f t="shared" si="4"/>
        <v>-0.009</v>
      </c>
    </row>
    <row r="187" spans="1:4" ht="17.25" customHeight="1">
      <c r="A187" s="48" t="s">
        <v>256</v>
      </c>
      <c r="B187" s="65">
        <v>9</v>
      </c>
      <c r="C187" s="65">
        <v>11</v>
      </c>
      <c r="D187" s="14">
        <f t="shared" si="4"/>
        <v>0.222</v>
      </c>
    </row>
    <row r="188" spans="1:4" ht="17.25" customHeight="1">
      <c r="A188" s="35" t="s">
        <v>257</v>
      </c>
      <c r="B188" s="50">
        <f>SUM(B5,B32:B33,B40,B49,B60,B67,B88,B104,B117,B124,B133,B138,B148,B153,B158:B160,B166,B170,B176,B183:B187)</f>
        <v>196346.86000000002</v>
      </c>
      <c r="C188" s="50">
        <f>SUM(C5,C32:C33,C40,C49,C60,C67,C88,C104,C117,C124,C133,C138,C148,C153,C158:C160,C166,C170,C176,C183:C187)</f>
        <v>176176</v>
      </c>
      <c r="D188" s="37">
        <f t="shared" si="3"/>
        <v>-0.103</v>
      </c>
    </row>
    <row r="189" spans="1:4" ht="17.25" customHeight="1">
      <c r="A189" s="49" t="s">
        <v>258</v>
      </c>
      <c r="B189" s="80">
        <v>790</v>
      </c>
      <c r="C189" s="80">
        <v>410</v>
      </c>
      <c r="D189" s="37">
        <f t="shared" si="3"/>
        <v>-0.481</v>
      </c>
    </row>
    <row r="190" spans="1:4" ht="17.25" customHeight="1">
      <c r="A190" s="49" t="s">
        <v>259</v>
      </c>
      <c r="B190" s="80">
        <f>SUM(B191:B197)</f>
        <v>14675</v>
      </c>
      <c r="C190" s="80">
        <f>SUM(C191:C197)</f>
        <v>22731</v>
      </c>
      <c r="D190" s="37">
        <f aca="true" t="shared" si="5" ref="D190:D198">IF(OR(VALUE(C190)=0,ISERROR(C190/B190-1)),"",ROUND(C190/B190-1,3))</f>
        <v>0.549</v>
      </c>
    </row>
    <row r="191" spans="1:4" ht="17.25" customHeight="1">
      <c r="A191" s="42" t="s">
        <v>260</v>
      </c>
      <c r="B191" s="83"/>
      <c r="C191" s="83"/>
      <c r="D191" s="37">
        <f t="shared" si="5"/>
      </c>
    </row>
    <row r="192" spans="1:4" ht="17.25" customHeight="1">
      <c r="A192" s="42" t="s">
        <v>261</v>
      </c>
      <c r="B192" s="83"/>
      <c r="C192" s="83"/>
      <c r="D192" s="37">
        <f t="shared" si="5"/>
      </c>
    </row>
    <row r="193" spans="1:4" ht="17.25" customHeight="1">
      <c r="A193" s="42" t="s">
        <v>262</v>
      </c>
      <c r="B193" s="83">
        <v>4724</v>
      </c>
      <c r="C193" s="83">
        <v>9664</v>
      </c>
      <c r="D193" s="37">
        <f t="shared" si="5"/>
        <v>1.046</v>
      </c>
    </row>
    <row r="194" spans="1:4" ht="17.25" customHeight="1">
      <c r="A194" s="42" t="s">
        <v>263</v>
      </c>
      <c r="B194" s="60"/>
      <c r="C194" s="60"/>
      <c r="D194" s="37">
        <f t="shared" si="5"/>
      </c>
    </row>
    <row r="195" spans="1:4" ht="17.25" customHeight="1">
      <c r="A195" s="42" t="s">
        <v>264</v>
      </c>
      <c r="B195" s="82">
        <v>1261</v>
      </c>
      <c r="C195" s="82">
        <v>2341</v>
      </c>
      <c r="D195" s="37">
        <f t="shared" si="5"/>
        <v>0.856</v>
      </c>
    </row>
    <row r="196" spans="1:4" ht="17.25" customHeight="1">
      <c r="A196" s="42" t="s">
        <v>265</v>
      </c>
      <c r="B196" s="83"/>
      <c r="C196" s="83">
        <v>174</v>
      </c>
      <c r="D196" s="37">
        <f t="shared" si="5"/>
      </c>
    </row>
    <row r="197" spans="1:4" ht="17.25" customHeight="1">
      <c r="A197" s="42" t="s">
        <v>266</v>
      </c>
      <c r="B197" s="83">
        <v>8690</v>
      </c>
      <c r="C197" s="83">
        <v>10552</v>
      </c>
      <c r="D197" s="37">
        <f t="shared" si="5"/>
        <v>0.214</v>
      </c>
    </row>
    <row r="198" spans="1:4" ht="17.25" customHeight="1">
      <c r="A198" s="35" t="s">
        <v>267</v>
      </c>
      <c r="B198" s="85">
        <f>SUM(B188,B189,B190)</f>
        <v>211811.86000000002</v>
      </c>
      <c r="C198" s="85">
        <f>SUM(C188,C189,C190)</f>
        <v>199317</v>
      </c>
      <c r="D198" s="37">
        <f t="shared" si="5"/>
        <v>-0.059</v>
      </c>
    </row>
  </sheetData>
  <sheetProtection/>
  <mergeCells count="4">
    <mergeCell ref="A1:D1"/>
    <mergeCell ref="C3:D3"/>
    <mergeCell ref="A3:A4"/>
    <mergeCell ref="B3:B4"/>
  </mergeCells>
  <conditionalFormatting sqref="D5:D198">
    <cfRule type="cellIs" priority="3" dxfId="1" operator="lessThan" stopIfTrue="1">
      <formula>0</formula>
    </cfRule>
    <cfRule type="cellIs" priority="4" dxfId="2" operator="greaterThan" stopIfTrue="1">
      <formula>5</formula>
    </cfRule>
  </conditionalFormatting>
  <printOptions horizontalCentered="1"/>
  <pageMargins left="0.7900000000000001" right="0.7900000000000001" top="0.68" bottom="0.59" header="0.59" footer="0.39"/>
  <pageSetup firstPageNumber="2" useFirstPageNumber="1" horizontalDpi="600" verticalDpi="600" orientation="portrait" paperSize="9" scale="95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showZeros="0" workbookViewId="0" topLeftCell="A1">
      <pane ySplit="4" topLeftCell="A65" activePane="bottomLeft" state="frozen"/>
      <selection pane="bottomLeft" activeCell="G44" sqref="G43:G44"/>
    </sheetView>
  </sheetViews>
  <sheetFormatPr defaultColWidth="8.75390625" defaultRowHeight="14.25"/>
  <cols>
    <col min="1" max="1" width="56.125" style="3" customWidth="1"/>
    <col min="2" max="2" width="10.375" style="3" customWidth="1"/>
    <col min="3" max="3" width="11.625" style="3" customWidth="1"/>
    <col min="4" max="4" width="9.875" style="3" customWidth="1"/>
    <col min="5" max="5" width="6.375" style="3" customWidth="1"/>
    <col min="6" max="32" width="9.00390625" style="3" bestFit="1" customWidth="1"/>
    <col min="33" max="16384" width="8.75390625" style="3" customWidth="1"/>
  </cols>
  <sheetData>
    <row r="1" spans="1:4" s="1" customFormat="1" ht="27.75" customHeight="1">
      <c r="A1" s="4" t="s">
        <v>268</v>
      </c>
      <c r="B1" s="4"/>
      <c r="C1" s="4"/>
      <c r="D1" s="4"/>
    </row>
    <row r="2" spans="1:4" ht="21" customHeight="1">
      <c r="A2" s="5" t="s">
        <v>269</v>
      </c>
      <c r="B2" s="5"/>
      <c r="C2" s="5"/>
      <c r="D2" s="97" t="s">
        <v>31</v>
      </c>
    </row>
    <row r="3" spans="1:4" s="2" customFormat="1" ht="17.25" customHeight="1">
      <c r="A3" s="8" t="s">
        <v>32</v>
      </c>
      <c r="B3" s="9" t="s">
        <v>33</v>
      </c>
      <c r="C3" s="9" t="s">
        <v>34</v>
      </c>
      <c r="D3" s="9"/>
    </row>
    <row r="4" spans="1:4" ht="17.25" customHeight="1">
      <c r="A4" s="10"/>
      <c r="B4" s="9"/>
      <c r="C4" s="9" t="s">
        <v>35</v>
      </c>
      <c r="D4" s="11" t="s">
        <v>36</v>
      </c>
    </row>
    <row r="5" spans="1:4" s="20" customFormat="1" ht="17.25" customHeight="1">
      <c r="A5" s="26" t="s">
        <v>270</v>
      </c>
      <c r="B5" s="27"/>
      <c r="C5" s="27"/>
      <c r="D5" s="14">
        <f aca="true" t="shared" si="0" ref="D5:D19">IF(OR(VALUE(C5)=0,ISERROR(C5/B5-1)),"",ROUND(C5/B5-1,3))</f>
      </c>
    </row>
    <row r="6" spans="1:4" s="20" customFormat="1" ht="17.25" customHeight="1">
      <c r="A6" s="26" t="s">
        <v>271</v>
      </c>
      <c r="B6" s="27"/>
      <c r="C6" s="27"/>
      <c r="D6" s="14">
        <f t="shared" si="0"/>
      </c>
    </row>
    <row r="7" spans="1:4" s="20" customFormat="1" ht="17.25" customHeight="1">
      <c r="A7" s="28" t="s">
        <v>272</v>
      </c>
      <c r="B7" s="29"/>
      <c r="C7" s="29"/>
      <c r="D7" s="14">
        <f t="shared" si="0"/>
      </c>
    </row>
    <row r="8" spans="1:4" s="20" customFormat="1" ht="17.25" customHeight="1">
      <c r="A8" s="26" t="s">
        <v>273</v>
      </c>
      <c r="B8" s="29"/>
      <c r="C8" s="29"/>
      <c r="D8" s="14">
        <f t="shared" si="0"/>
      </c>
    </row>
    <row r="9" spans="1:4" s="20" customFormat="1" ht="17.25" customHeight="1">
      <c r="A9" s="26" t="s">
        <v>274</v>
      </c>
      <c r="B9" s="29"/>
      <c r="C9" s="29"/>
      <c r="D9" s="14">
        <f t="shared" si="0"/>
      </c>
    </row>
    <row r="10" spans="1:4" s="20" customFormat="1" ht="17.25" customHeight="1">
      <c r="A10" s="28" t="s">
        <v>275</v>
      </c>
      <c r="B10" s="29"/>
      <c r="C10" s="29"/>
      <c r="D10" s="14">
        <f t="shared" si="0"/>
      </c>
    </row>
    <row r="11" spans="1:4" s="20" customFormat="1" ht="17.25" customHeight="1">
      <c r="A11" s="28" t="s">
        <v>276</v>
      </c>
      <c r="B11" s="27"/>
      <c r="C11" s="27"/>
      <c r="D11" s="14">
        <f t="shared" si="0"/>
      </c>
    </row>
    <row r="12" spans="1:4" s="20" customFormat="1" ht="17.25" customHeight="1">
      <c r="A12" s="26" t="s">
        <v>277</v>
      </c>
      <c r="B12" s="27"/>
      <c r="C12" s="27"/>
      <c r="D12" s="14">
        <f t="shared" si="0"/>
      </c>
    </row>
    <row r="13" spans="1:4" s="20" customFormat="1" ht="17.25" customHeight="1">
      <c r="A13" s="28" t="s">
        <v>278</v>
      </c>
      <c r="B13" s="27"/>
      <c r="C13" s="27"/>
      <c r="D13" s="14">
        <f t="shared" si="0"/>
      </c>
    </row>
    <row r="14" spans="1:4" s="20" customFormat="1" ht="17.25" customHeight="1">
      <c r="A14" s="28" t="s">
        <v>279</v>
      </c>
      <c r="B14" s="29"/>
      <c r="C14" s="29"/>
      <c r="D14" s="14">
        <f t="shared" si="0"/>
      </c>
    </row>
    <row r="15" spans="1:4" s="20" customFormat="1" ht="17.25" customHeight="1">
      <c r="A15" s="28" t="s">
        <v>280</v>
      </c>
      <c r="B15" s="30">
        <v>6057</v>
      </c>
      <c r="C15" s="30">
        <v>7863</v>
      </c>
      <c r="D15" s="14">
        <f t="shared" si="0"/>
        <v>0.298</v>
      </c>
    </row>
    <row r="16" spans="1:4" s="20" customFormat="1" ht="17.25" customHeight="1">
      <c r="A16" s="28" t="s">
        <v>281</v>
      </c>
      <c r="B16" s="29">
        <v>261</v>
      </c>
      <c r="C16" s="29">
        <v>296.154</v>
      </c>
      <c r="D16" s="14">
        <f t="shared" si="0"/>
        <v>0.135</v>
      </c>
    </row>
    <row r="17" spans="1:4" s="20" customFormat="1" ht="17.25" customHeight="1">
      <c r="A17" s="28" t="s">
        <v>282</v>
      </c>
      <c r="B17" s="29"/>
      <c r="C17" s="29">
        <v>1607</v>
      </c>
      <c r="D17" s="14">
        <f t="shared" si="0"/>
      </c>
    </row>
    <row r="18" spans="1:4" s="20" customFormat="1" ht="17.25" customHeight="1">
      <c r="A18" s="28" t="s">
        <v>283</v>
      </c>
      <c r="B18" s="29">
        <v>668</v>
      </c>
      <c r="C18" s="29">
        <v>15.023135</v>
      </c>
      <c r="D18" s="14">
        <f t="shared" si="0"/>
        <v>-0.978</v>
      </c>
    </row>
    <row r="19" spans="1:4" s="20" customFormat="1" ht="17.25" customHeight="1">
      <c r="A19" s="28" t="s">
        <v>284</v>
      </c>
      <c r="B19" s="29">
        <v>196</v>
      </c>
      <c r="C19" s="29">
        <v>50.758014</v>
      </c>
      <c r="D19" s="14">
        <f t="shared" si="0"/>
        <v>-0.741</v>
      </c>
    </row>
    <row r="20" spans="1:4" s="20" customFormat="1" ht="17.25" customHeight="1">
      <c r="A20" s="98" t="s">
        <v>285</v>
      </c>
      <c r="B20" s="29">
        <v>1395</v>
      </c>
      <c r="C20" s="29">
        <v>116.194063</v>
      </c>
      <c r="D20" s="14">
        <f aca="true" t="shared" si="1" ref="D20:D47">IF(OR(VALUE(C20)=0,ISERROR(C20/B20-1)),"",ROUND(C20/B20-1,3))</f>
        <v>-0.917</v>
      </c>
    </row>
    <row r="21" spans="1:4" s="20" customFormat="1" ht="17.25" customHeight="1">
      <c r="A21" s="35" t="s">
        <v>62</v>
      </c>
      <c r="B21" s="36">
        <f>SUM(B5:B20)</f>
        <v>8577</v>
      </c>
      <c r="C21" s="36">
        <f>SUM(C5:C20)</f>
        <v>9948.129212000002</v>
      </c>
      <c r="D21" s="14">
        <f t="shared" si="1"/>
        <v>0.16</v>
      </c>
    </row>
    <row r="22" spans="1:4" s="20" customFormat="1" ht="17.25" customHeight="1">
      <c r="A22" s="38" t="s">
        <v>63</v>
      </c>
      <c r="B22" s="36">
        <f>SUM(B23,B28:B29)</f>
        <v>34981</v>
      </c>
      <c r="C22" s="39">
        <f>SUM(C23,C28:C29)</f>
        <v>42110</v>
      </c>
      <c r="D22" s="14">
        <f t="shared" si="1"/>
        <v>0.204</v>
      </c>
    </row>
    <row r="23" spans="1:4" s="20" customFormat="1" ht="17.25" customHeight="1">
      <c r="A23" s="40" t="s">
        <v>286</v>
      </c>
      <c r="B23" s="29">
        <f>SUM(B24:B27)</f>
        <v>33409</v>
      </c>
      <c r="C23" s="29">
        <f>SUM(C24:C27)</f>
        <v>42110</v>
      </c>
      <c r="D23" s="14">
        <f t="shared" si="1"/>
        <v>0.26</v>
      </c>
    </row>
    <row r="24" spans="1:4" s="20" customFormat="1" ht="17.25" customHeight="1">
      <c r="A24" s="41" t="s">
        <v>287</v>
      </c>
      <c r="B24" s="29">
        <v>1739</v>
      </c>
      <c r="C24" s="29">
        <v>4210</v>
      </c>
      <c r="D24" s="14">
        <f t="shared" si="1"/>
        <v>1.421</v>
      </c>
    </row>
    <row r="25" spans="1:4" s="20" customFormat="1" ht="17.25" customHeight="1">
      <c r="A25" s="41" t="s">
        <v>288</v>
      </c>
      <c r="B25" s="29"/>
      <c r="C25" s="29"/>
      <c r="D25" s="14">
        <f t="shared" si="1"/>
      </c>
    </row>
    <row r="26" spans="1:4" s="20" customFormat="1" ht="17.25" customHeight="1">
      <c r="A26" s="41" t="s">
        <v>289</v>
      </c>
      <c r="B26" s="29">
        <v>0</v>
      </c>
      <c r="C26" s="29">
        <v>0</v>
      </c>
      <c r="D26" s="14">
        <f t="shared" si="1"/>
      </c>
    </row>
    <row r="27" spans="1:4" s="20" customFormat="1" ht="17.25" customHeight="1">
      <c r="A27" s="42" t="s">
        <v>290</v>
      </c>
      <c r="B27" s="29">
        <v>31670</v>
      </c>
      <c r="C27" s="29">
        <v>37900</v>
      </c>
      <c r="D27" s="14">
        <f t="shared" si="1"/>
        <v>0.197</v>
      </c>
    </row>
    <row r="28" spans="1:4" s="20" customFormat="1" ht="17.25" customHeight="1">
      <c r="A28" s="40" t="s">
        <v>67</v>
      </c>
      <c r="B28" s="29">
        <v>1572</v>
      </c>
      <c r="C28" s="29">
        <v>0</v>
      </c>
      <c r="D28" s="14">
        <f t="shared" si="1"/>
      </c>
    </row>
    <row r="29" spans="1:4" s="20" customFormat="1" ht="17.25" customHeight="1">
      <c r="A29" s="42" t="s">
        <v>291</v>
      </c>
      <c r="B29" s="29"/>
      <c r="C29" s="29"/>
      <c r="D29" s="14">
        <f t="shared" si="1"/>
      </c>
    </row>
    <row r="30" spans="1:4" s="20" customFormat="1" ht="17.25" customHeight="1">
      <c r="A30" s="35" t="s">
        <v>292</v>
      </c>
      <c r="B30" s="36">
        <f>SUM(B21,B22)</f>
        <v>43558</v>
      </c>
      <c r="C30" s="36">
        <f>SUM(C21,C22)</f>
        <v>52058.129212</v>
      </c>
      <c r="D30" s="14">
        <f t="shared" si="1"/>
        <v>0.195</v>
      </c>
    </row>
    <row r="31" spans="1:4" s="20" customFormat="1" ht="17.25" customHeight="1">
      <c r="A31" s="43"/>
      <c r="B31" s="43"/>
      <c r="C31" s="43"/>
      <c r="D31" s="14">
        <f t="shared" si="1"/>
      </c>
    </row>
    <row r="32" spans="1:4" s="20" customFormat="1" ht="17.25" customHeight="1">
      <c r="A32" s="28" t="s">
        <v>293</v>
      </c>
      <c r="B32" s="44">
        <f>SUM(B33)</f>
        <v>0</v>
      </c>
      <c r="C32" s="99">
        <f>SUM(C33)</f>
        <v>3</v>
      </c>
      <c r="D32" s="14">
        <f t="shared" si="1"/>
      </c>
    </row>
    <row r="33" spans="1:4" s="20" customFormat="1" ht="17.25" customHeight="1">
      <c r="A33" s="42" t="s">
        <v>294</v>
      </c>
      <c r="B33" s="44"/>
      <c r="C33" s="99">
        <v>3</v>
      </c>
      <c r="D33" s="14">
        <f t="shared" si="1"/>
      </c>
    </row>
    <row r="34" spans="1:4" s="20" customFormat="1" ht="17.25" customHeight="1">
      <c r="A34" s="28" t="s">
        <v>295</v>
      </c>
      <c r="B34" s="44">
        <f>SUM(B35:B36)</f>
        <v>488.34</v>
      </c>
      <c r="C34" s="44">
        <f>SUM(C35:C36)</f>
        <v>1062</v>
      </c>
      <c r="D34" s="14">
        <f t="shared" si="1"/>
        <v>1.175</v>
      </c>
    </row>
    <row r="35" spans="1:4" s="20" customFormat="1" ht="17.25" customHeight="1">
      <c r="A35" s="42" t="s">
        <v>296</v>
      </c>
      <c r="B35" s="44">
        <v>488.34</v>
      </c>
      <c r="C35" s="44">
        <v>1062</v>
      </c>
      <c r="D35" s="14">
        <f t="shared" si="1"/>
        <v>1.175</v>
      </c>
    </row>
    <row r="36" spans="1:4" s="20" customFormat="1" ht="17.25" customHeight="1">
      <c r="A36" s="42" t="s">
        <v>297</v>
      </c>
      <c r="B36" s="44"/>
      <c r="C36" s="44"/>
      <c r="D36" s="14">
        <f t="shared" si="1"/>
      </c>
    </row>
    <row r="37" spans="1:4" s="20" customFormat="1" ht="17.25" customHeight="1">
      <c r="A37" s="28" t="s">
        <v>298</v>
      </c>
      <c r="B37" s="44">
        <f>SUM(B38:B48)</f>
        <v>6000</v>
      </c>
      <c r="C37" s="44">
        <f>SUM(C38:C48)</f>
        <v>4014</v>
      </c>
      <c r="D37" s="14">
        <f t="shared" si="1"/>
        <v>-0.331</v>
      </c>
    </row>
    <row r="38" spans="1:4" s="20" customFormat="1" ht="17.25" customHeight="1">
      <c r="A38" s="42" t="s">
        <v>299</v>
      </c>
      <c r="B38" s="44"/>
      <c r="C38" s="44"/>
      <c r="D38" s="14">
        <f t="shared" si="1"/>
      </c>
    </row>
    <row r="39" spans="1:6" s="20" customFormat="1" ht="17.25" customHeight="1">
      <c r="A39" s="42" t="s">
        <v>300</v>
      </c>
      <c r="B39" s="44"/>
      <c r="C39" s="44">
        <v>4014</v>
      </c>
      <c r="D39" s="14">
        <f t="shared" si="1"/>
      </c>
      <c r="F39" s="3"/>
    </row>
    <row r="40" spans="1:6" s="20" customFormat="1" ht="17.25" customHeight="1">
      <c r="A40" s="42" t="s">
        <v>301</v>
      </c>
      <c r="B40" s="44"/>
      <c r="C40" s="44"/>
      <c r="D40" s="14">
        <f t="shared" si="1"/>
      </c>
      <c r="F40" s="3"/>
    </row>
    <row r="41" spans="1:6" s="20" customFormat="1" ht="17.25" customHeight="1">
      <c r="A41" s="42" t="s">
        <v>302</v>
      </c>
      <c r="B41" s="44"/>
      <c r="C41" s="44"/>
      <c r="D41" s="14">
        <f t="shared" si="1"/>
      </c>
      <c r="E41" s="3"/>
      <c r="F41" s="3"/>
    </row>
    <row r="42" spans="1:6" s="20" customFormat="1" ht="17.25" customHeight="1">
      <c r="A42" s="42" t="s">
        <v>303</v>
      </c>
      <c r="B42" s="99"/>
      <c r="C42" s="99"/>
      <c r="D42" s="14">
        <f t="shared" si="1"/>
      </c>
      <c r="E42" s="3"/>
      <c r="F42" s="3"/>
    </row>
    <row r="43" spans="1:6" s="20" customFormat="1" ht="17.25" customHeight="1">
      <c r="A43" s="42" t="s">
        <v>304</v>
      </c>
      <c r="B43" s="44"/>
      <c r="C43" s="44"/>
      <c r="D43" s="14">
        <f t="shared" si="1"/>
      </c>
      <c r="E43" s="3"/>
      <c r="F43" s="3"/>
    </row>
    <row r="44" spans="1:6" s="20" customFormat="1" ht="17.25" customHeight="1">
      <c r="A44" s="42" t="s">
        <v>305</v>
      </c>
      <c r="B44" s="44"/>
      <c r="C44" s="44"/>
      <c r="D44" s="14">
        <f t="shared" si="1"/>
      </c>
      <c r="E44" s="3"/>
      <c r="F44" s="3"/>
    </row>
    <row r="45" spans="1:6" s="20" customFormat="1" ht="17.25" customHeight="1">
      <c r="A45" s="45" t="s">
        <v>306</v>
      </c>
      <c r="B45" s="44"/>
      <c r="C45" s="44"/>
      <c r="D45" s="14">
        <f t="shared" si="1"/>
      </c>
      <c r="E45" s="3"/>
      <c r="F45" s="3"/>
    </row>
    <row r="46" spans="1:6" s="20" customFormat="1" ht="17.25" customHeight="1">
      <c r="A46" s="45" t="s">
        <v>307</v>
      </c>
      <c r="B46" s="44"/>
      <c r="C46" s="44"/>
      <c r="D46" s="14">
        <f t="shared" si="1"/>
      </c>
      <c r="E46" s="3"/>
      <c r="F46" s="3"/>
    </row>
    <row r="47" spans="1:6" s="20" customFormat="1" ht="17.25" customHeight="1">
      <c r="A47" s="45" t="s">
        <v>308</v>
      </c>
      <c r="B47" s="44">
        <v>6000</v>
      </c>
      <c r="C47" s="44">
        <v>0</v>
      </c>
      <c r="D47" s="14">
        <f t="shared" si="1"/>
      </c>
      <c r="E47" s="3"/>
      <c r="F47" s="3"/>
    </row>
    <row r="48" spans="1:6" s="20" customFormat="1" ht="17.25" customHeight="1">
      <c r="A48" s="45" t="s">
        <v>309</v>
      </c>
      <c r="B48" s="44"/>
      <c r="C48" s="44"/>
      <c r="D48" s="14">
        <f aca="true" t="shared" si="2" ref="D48:D55">IF(OR(VALUE(C48)=0,ISERROR(C48/B48-1)),"",ROUND(C48/B48-1,3))</f>
      </c>
      <c r="E48" s="3"/>
      <c r="F48" s="3"/>
    </row>
    <row r="49" spans="1:6" s="20" customFormat="1" ht="17.25" customHeight="1">
      <c r="A49" s="28" t="s">
        <v>310</v>
      </c>
      <c r="B49" s="44">
        <f>SUM(B50:B57)</f>
        <v>830</v>
      </c>
      <c r="C49" s="44">
        <f>SUM(C50:C57)</f>
        <v>87</v>
      </c>
      <c r="D49" s="14">
        <f t="shared" si="2"/>
        <v>-0.895</v>
      </c>
      <c r="E49" s="3"/>
      <c r="F49" s="3"/>
    </row>
    <row r="50" spans="1:6" s="20" customFormat="1" ht="17.25" customHeight="1">
      <c r="A50" s="42" t="s">
        <v>311</v>
      </c>
      <c r="B50" s="44"/>
      <c r="C50" s="44"/>
      <c r="D50" s="14">
        <f t="shared" si="2"/>
      </c>
      <c r="E50" s="3"/>
      <c r="F50" s="3"/>
    </row>
    <row r="51" spans="1:6" s="20" customFormat="1" ht="17.25" customHeight="1">
      <c r="A51" s="42" t="s">
        <v>312</v>
      </c>
      <c r="B51" s="44"/>
      <c r="C51" s="44"/>
      <c r="D51" s="14">
        <f t="shared" si="2"/>
      </c>
      <c r="E51" s="3"/>
      <c r="F51" s="3"/>
    </row>
    <row r="52" spans="1:6" s="20" customFormat="1" ht="17.25" customHeight="1">
      <c r="A52" s="42" t="s">
        <v>313</v>
      </c>
      <c r="B52" s="44"/>
      <c r="C52" s="44"/>
      <c r="D52" s="14">
        <f t="shared" si="2"/>
      </c>
      <c r="E52" s="3"/>
      <c r="F52" s="3"/>
    </row>
    <row r="53" spans="1:6" s="20" customFormat="1" ht="17.25" customHeight="1">
      <c r="A53" s="42" t="s">
        <v>314</v>
      </c>
      <c r="B53" s="44"/>
      <c r="C53" s="44"/>
      <c r="D53" s="14">
        <f t="shared" si="2"/>
      </c>
      <c r="E53" s="3"/>
      <c r="F53" s="3"/>
    </row>
    <row r="54" spans="1:6" s="20" customFormat="1" ht="17.25" customHeight="1">
      <c r="A54" s="42" t="s">
        <v>315</v>
      </c>
      <c r="B54" s="44"/>
      <c r="C54" s="44"/>
      <c r="D54" s="14">
        <f t="shared" si="2"/>
      </c>
      <c r="E54" s="3"/>
      <c r="F54" s="3"/>
    </row>
    <row r="55" spans="1:6" s="20" customFormat="1" ht="17.25" customHeight="1">
      <c r="A55" s="42" t="s">
        <v>316</v>
      </c>
      <c r="B55" s="44">
        <v>830</v>
      </c>
      <c r="C55" s="44">
        <v>87</v>
      </c>
      <c r="D55" s="14">
        <f t="shared" si="2"/>
        <v>-0.895</v>
      </c>
      <c r="E55" s="3"/>
      <c r="F55" s="3"/>
    </row>
    <row r="56" spans="1:6" s="20" customFormat="1" ht="17.25" customHeight="1">
      <c r="A56" s="42" t="s">
        <v>317</v>
      </c>
      <c r="B56" s="44"/>
      <c r="C56" s="44"/>
      <c r="D56" s="14">
        <f aca="true" t="shared" si="3" ref="D56:D65">IF(OR(VALUE(C56)=0,ISERROR(C56/B56-1)),"",ROUND(C56/B56-1,3))</f>
      </c>
      <c r="E56" s="3"/>
      <c r="F56" s="3"/>
    </row>
    <row r="57" spans="1:6" s="20" customFormat="1" ht="17.25" customHeight="1">
      <c r="A57" s="42" t="s">
        <v>318</v>
      </c>
      <c r="B57" s="44"/>
      <c r="C57" s="44"/>
      <c r="D57" s="14">
        <f t="shared" si="3"/>
      </c>
      <c r="E57" s="3"/>
      <c r="F57" s="3"/>
    </row>
    <row r="58" spans="1:6" s="20" customFormat="1" ht="17.25" customHeight="1">
      <c r="A58" s="28" t="s">
        <v>319</v>
      </c>
      <c r="B58" s="44">
        <f>SUM(B59:B61)</f>
        <v>0</v>
      </c>
      <c r="C58" s="44">
        <f>SUM(C59:C61)</f>
        <v>0</v>
      </c>
      <c r="D58" s="14">
        <f t="shared" si="3"/>
      </c>
      <c r="E58" s="3"/>
      <c r="F58" s="3"/>
    </row>
    <row r="59" spans="1:6" s="20" customFormat="1" ht="17.25" customHeight="1">
      <c r="A59" s="42" t="s">
        <v>320</v>
      </c>
      <c r="B59" s="44"/>
      <c r="C59" s="44"/>
      <c r="D59" s="14">
        <f t="shared" si="3"/>
      </c>
      <c r="E59" s="3"/>
      <c r="F59" s="3"/>
    </row>
    <row r="60" spans="1:6" s="20" customFormat="1" ht="17.25" customHeight="1">
      <c r="A60" s="42" t="s">
        <v>321</v>
      </c>
      <c r="B60" s="44"/>
      <c r="C60" s="44"/>
      <c r="D60" s="14">
        <f t="shared" si="3"/>
      </c>
      <c r="E60" s="3"/>
      <c r="F60" s="3"/>
    </row>
    <row r="61" spans="1:6" s="20" customFormat="1" ht="17.25" customHeight="1">
      <c r="A61" s="42" t="s">
        <v>322</v>
      </c>
      <c r="B61" s="44"/>
      <c r="C61" s="44"/>
      <c r="D61" s="14">
        <f t="shared" si="3"/>
      </c>
      <c r="E61" s="3"/>
      <c r="F61" s="3"/>
    </row>
    <row r="62" spans="1:6" s="20" customFormat="1" ht="17.25" customHeight="1">
      <c r="A62" s="28" t="s">
        <v>323</v>
      </c>
      <c r="B62" s="44"/>
      <c r="C62" s="44"/>
      <c r="D62" s="14">
        <f t="shared" si="3"/>
      </c>
      <c r="E62" s="3"/>
      <c r="F62" s="3"/>
    </row>
    <row r="63" spans="1:6" s="20" customFormat="1" ht="17.25" customHeight="1">
      <c r="A63" s="42" t="s">
        <v>324</v>
      </c>
      <c r="B63" s="44"/>
      <c r="C63" s="44"/>
      <c r="D63" s="14">
        <f t="shared" si="3"/>
      </c>
      <c r="E63" s="3"/>
      <c r="F63" s="3"/>
    </row>
    <row r="64" spans="1:6" s="20" customFormat="1" ht="17.25" customHeight="1">
      <c r="A64" s="28" t="s">
        <v>325</v>
      </c>
      <c r="B64" s="44">
        <f>SUM(B65,B67,B68)</f>
        <v>25421.04</v>
      </c>
      <c r="C64" s="44">
        <f>SUM(C65,C67,C68)</f>
        <v>38055</v>
      </c>
      <c r="D64" s="14">
        <f t="shared" si="3"/>
        <v>0.497</v>
      </c>
      <c r="E64" s="3"/>
      <c r="F64" s="3"/>
    </row>
    <row r="65" spans="1:6" s="20" customFormat="1" ht="17.25" customHeight="1">
      <c r="A65" s="42" t="s">
        <v>326</v>
      </c>
      <c r="B65" s="44">
        <f>B66</f>
        <v>25000</v>
      </c>
      <c r="C65" s="44">
        <f>C66</f>
        <v>37600</v>
      </c>
      <c r="D65" s="14">
        <f t="shared" si="3"/>
        <v>0.504</v>
      </c>
      <c r="E65" s="3"/>
      <c r="F65" s="3"/>
    </row>
    <row r="66" spans="1:6" s="20" customFormat="1" ht="17.25" customHeight="1">
      <c r="A66" s="42" t="s">
        <v>327</v>
      </c>
      <c r="B66" s="44">
        <v>25000</v>
      </c>
      <c r="C66" s="44">
        <v>37600</v>
      </c>
      <c r="D66" s="14"/>
      <c r="E66" s="3"/>
      <c r="F66" s="3"/>
    </row>
    <row r="67" spans="1:6" s="20" customFormat="1" ht="17.25" customHeight="1">
      <c r="A67" s="42" t="s">
        <v>328</v>
      </c>
      <c r="B67" s="44">
        <v>4</v>
      </c>
      <c r="C67" s="44">
        <v>2</v>
      </c>
      <c r="D67" s="14">
        <f aca="true" t="shared" si="4" ref="D67:D82">IF(OR(VALUE(C67)=0,ISERROR(C67/B67-1)),"",ROUND(C67/B67-1,3))</f>
        <v>-0.5</v>
      </c>
      <c r="E67" s="3"/>
      <c r="F67" s="3"/>
    </row>
    <row r="68" spans="1:6" s="20" customFormat="1" ht="18" customHeight="1">
      <c r="A68" s="42" t="s">
        <v>329</v>
      </c>
      <c r="B68" s="44">
        <v>417.04</v>
      </c>
      <c r="C68" s="44">
        <v>453</v>
      </c>
      <c r="D68" s="14">
        <f t="shared" si="4"/>
        <v>0.086</v>
      </c>
      <c r="E68" s="3"/>
      <c r="F68" s="3"/>
    </row>
    <row r="69" spans="1:6" s="20" customFormat="1" ht="17.25" customHeight="1">
      <c r="A69" s="48" t="s">
        <v>255</v>
      </c>
      <c r="B69" s="46">
        <v>2496</v>
      </c>
      <c r="C69" s="46">
        <v>3102</v>
      </c>
      <c r="D69" s="14">
        <f t="shared" si="4"/>
        <v>0.243</v>
      </c>
      <c r="E69" s="3"/>
      <c r="F69" s="3"/>
    </row>
    <row r="70" spans="1:6" s="20" customFormat="1" ht="17.25" customHeight="1">
      <c r="A70" s="48" t="s">
        <v>256</v>
      </c>
      <c r="B70" s="46">
        <v>33.15</v>
      </c>
      <c r="C70" s="46">
        <v>39</v>
      </c>
      <c r="D70" s="14">
        <f t="shared" si="4"/>
        <v>0.176</v>
      </c>
      <c r="E70" s="3"/>
      <c r="F70" s="3"/>
    </row>
    <row r="71" spans="1:6" s="20" customFormat="1" ht="17.25" customHeight="1">
      <c r="A71" s="48" t="s">
        <v>330</v>
      </c>
      <c r="B71" s="44">
        <f>SUM(B72:B73)</f>
        <v>1572</v>
      </c>
      <c r="C71" s="44">
        <f>SUM(C72:C73)</f>
        <v>0</v>
      </c>
      <c r="D71" s="14">
        <f t="shared" si="4"/>
      </c>
      <c r="E71" s="3"/>
      <c r="F71" s="3"/>
    </row>
    <row r="72" spans="1:6" s="20" customFormat="1" ht="17.25" customHeight="1">
      <c r="A72" s="48" t="s">
        <v>331</v>
      </c>
      <c r="B72" s="46"/>
      <c r="C72" s="46"/>
      <c r="D72" s="14">
        <f t="shared" si="4"/>
      </c>
      <c r="E72" s="3"/>
      <c r="F72" s="3"/>
    </row>
    <row r="73" spans="1:6" s="20" customFormat="1" ht="17.25" customHeight="1">
      <c r="A73" s="48" t="s">
        <v>332</v>
      </c>
      <c r="B73" s="46">
        <v>1572</v>
      </c>
      <c r="C73" s="46">
        <v>0</v>
      </c>
      <c r="D73" s="14">
        <f t="shared" si="4"/>
      </c>
      <c r="E73" s="3"/>
      <c r="F73" s="3"/>
    </row>
    <row r="74" spans="1:4" ht="17.25" customHeight="1">
      <c r="A74" s="35" t="s">
        <v>257</v>
      </c>
      <c r="B74" s="36">
        <f>SUM(B70,B69,B64,B62,B58,B49,B37,B34,B32,B71)</f>
        <v>36840.53</v>
      </c>
      <c r="C74" s="36">
        <f>SUM(C70,C69,C64,C62,C58,C49,C37,C34,C32,C71)</f>
        <v>46362</v>
      </c>
      <c r="D74" s="14">
        <f t="shared" si="4"/>
        <v>0.258</v>
      </c>
    </row>
    <row r="75" spans="1:4" ht="17.25" customHeight="1">
      <c r="A75" s="49" t="s">
        <v>258</v>
      </c>
      <c r="B75" s="50">
        <v>1030</v>
      </c>
      <c r="C75" s="50">
        <v>1100</v>
      </c>
      <c r="D75" s="14">
        <f t="shared" si="4"/>
        <v>0.068</v>
      </c>
    </row>
    <row r="76" spans="1:4" ht="17.25" customHeight="1">
      <c r="A76" s="49" t="s">
        <v>259</v>
      </c>
      <c r="B76" s="36">
        <f>SUM(B77,B80:B81)</f>
        <v>5687</v>
      </c>
      <c r="C76" s="36">
        <f>SUM(C77,C80:C81)</f>
        <v>4596</v>
      </c>
      <c r="D76" s="14">
        <f t="shared" si="4"/>
        <v>-0.192</v>
      </c>
    </row>
    <row r="77" spans="1:4" ht="17.25" customHeight="1">
      <c r="A77" s="40" t="s">
        <v>333</v>
      </c>
      <c r="B77" s="29">
        <f>SUM(B78:B79)</f>
        <v>0</v>
      </c>
      <c r="C77" s="29">
        <f>SUM(C78:C79)</f>
        <v>2140</v>
      </c>
      <c r="D77" s="14">
        <f t="shared" si="4"/>
      </c>
    </row>
    <row r="78" spans="1:4" ht="17.25" customHeight="1">
      <c r="A78" s="41" t="s">
        <v>334</v>
      </c>
      <c r="B78" s="29"/>
      <c r="C78" s="33">
        <v>0</v>
      </c>
      <c r="D78" s="14">
        <f t="shared" si="4"/>
      </c>
    </row>
    <row r="79" spans="1:4" ht="17.25" customHeight="1">
      <c r="A79" s="41" t="s">
        <v>335</v>
      </c>
      <c r="B79" s="29"/>
      <c r="C79" s="29">
        <v>2140</v>
      </c>
      <c r="D79" s="14">
        <f t="shared" si="4"/>
      </c>
    </row>
    <row r="80" spans="1:4" ht="17.25" customHeight="1">
      <c r="A80" s="40" t="s">
        <v>263</v>
      </c>
      <c r="B80" s="29">
        <v>5687</v>
      </c>
      <c r="C80" s="29">
        <v>0</v>
      </c>
      <c r="D80" s="14">
        <f t="shared" si="4"/>
      </c>
    </row>
    <row r="81" spans="1:4" ht="17.25" customHeight="1">
      <c r="A81" s="40" t="s">
        <v>336</v>
      </c>
      <c r="B81" s="29"/>
      <c r="C81" s="29">
        <v>2456</v>
      </c>
      <c r="D81" s="14">
        <f t="shared" si="4"/>
      </c>
    </row>
    <row r="82" spans="1:4" ht="17.25" customHeight="1">
      <c r="A82" s="35" t="s">
        <v>267</v>
      </c>
      <c r="B82" s="36">
        <f>SUM(B74,B75,B76)</f>
        <v>43557.53</v>
      </c>
      <c r="C82" s="36">
        <f>SUM(C74,C75,C76)</f>
        <v>52058</v>
      </c>
      <c r="D82" s="14">
        <f t="shared" si="4"/>
        <v>0.195</v>
      </c>
    </row>
  </sheetData>
  <sheetProtection/>
  <mergeCells count="4">
    <mergeCell ref="A1:D1"/>
    <mergeCell ref="C3:D3"/>
    <mergeCell ref="A3:A4"/>
    <mergeCell ref="B3:B4"/>
  </mergeCells>
  <conditionalFormatting sqref="A26">
    <cfRule type="expression" priority="1" dxfId="0" stopIfTrue="1">
      <formula>"len($A:$A)=3"</formula>
    </cfRule>
    <cfRule type="expression" priority="2" dxfId="0" stopIfTrue="1">
      <formula>"len($A:$A)=3"</formula>
    </cfRule>
    <cfRule type="expression" priority="3" dxfId="0" stopIfTrue="1">
      <formula>"len($A:$A)=3"</formula>
    </cfRule>
    <cfRule type="expression" priority="4" dxfId="0" stopIfTrue="1">
      <formula>"len($A:$A)=3"</formula>
    </cfRule>
  </conditionalFormatting>
  <conditionalFormatting sqref="A27">
    <cfRule type="expression" priority="8" dxfId="0" stopIfTrue="1">
      <formula>"len($A:$A)=3"</formula>
    </cfRule>
  </conditionalFormatting>
  <conditionalFormatting sqref="D75">
    <cfRule type="cellIs" priority="6" dxfId="1" operator="lessThan" stopIfTrue="1">
      <formula>0</formula>
    </cfRule>
    <cfRule type="cellIs" priority="7" dxfId="2" operator="greaterThan" stopIfTrue="1">
      <formula>5</formula>
    </cfRule>
  </conditionalFormatting>
  <conditionalFormatting sqref="A18:A20">
    <cfRule type="expression" priority="5" dxfId="0" stopIfTrue="1">
      <formula>"len($A:$A)=3"</formula>
    </cfRule>
  </conditionalFormatting>
  <conditionalFormatting sqref="D5:D82">
    <cfRule type="cellIs" priority="11" dxfId="1" operator="lessThan" stopIfTrue="1">
      <formula>0</formula>
    </cfRule>
    <cfRule type="cellIs" priority="12" dxfId="2" operator="greaterThan" stopIfTrue="1">
      <formula>5</formula>
    </cfRule>
  </conditionalFormatting>
  <conditionalFormatting sqref="A5:A17 A22:A25 A28:A29">
    <cfRule type="expression" priority="10" dxfId="0" stopIfTrue="1">
      <formula>"len($A:$A)=3"</formula>
    </cfRule>
  </conditionalFormatting>
  <conditionalFormatting sqref="D76:D77 D80:D82">
    <cfRule type="cellIs" priority="9" dxfId="1" operator="lessThan" stopIfTrue="1">
      <formula>0</formula>
    </cfRule>
  </conditionalFormatting>
  <printOptions horizontalCentered="1"/>
  <pageMargins left="0.6299212598425197" right="0.6299212598425197" top="0.6692913385826772" bottom="0.5905511811023623" header="0.5905511811023623" footer="0.3937007874015748"/>
  <pageSetup firstPageNumber="7" useFirstPageNumber="1" horizontalDpi="600" verticalDpi="600" orientation="portrait" paperSize="9" scale="95"/>
  <headerFooter alignWithMargins="0">
    <oddFooter>&amp;C— &amp;P —</oddFooter>
  </headerFooter>
  <ignoredErrors>
    <ignoredError sqref="B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164"/>
  <sheetViews>
    <sheetView showZeros="0" workbookViewId="0" topLeftCell="A1">
      <pane ySplit="4" topLeftCell="A25" activePane="bottomLeft" state="frozen"/>
      <selection pane="bottomLeft" activeCell="D37" sqref="D37:D39"/>
    </sheetView>
  </sheetViews>
  <sheetFormatPr defaultColWidth="8.75390625" defaultRowHeight="14.25"/>
  <cols>
    <col min="1" max="1" width="45.625" style="20" customWidth="1"/>
    <col min="2" max="3" width="11.625" style="20" customWidth="1"/>
    <col min="4" max="4" width="11.625" style="21" customWidth="1"/>
    <col min="5" max="5" width="22.375" style="20" customWidth="1"/>
    <col min="6" max="32" width="9.00390625" style="20" bestFit="1" customWidth="1"/>
    <col min="33" max="16384" width="8.75390625" style="20" customWidth="1"/>
  </cols>
  <sheetData>
    <row r="1" spans="1:4" s="18" customFormat="1" ht="24">
      <c r="A1" s="22" t="s">
        <v>337</v>
      </c>
      <c r="B1" s="22"/>
      <c r="C1" s="22"/>
      <c r="D1" s="22"/>
    </row>
    <row r="2" spans="1:4" ht="19.5" customHeight="1">
      <c r="A2" s="23" t="s">
        <v>338</v>
      </c>
      <c r="B2" s="24"/>
      <c r="D2" s="56" t="s">
        <v>31</v>
      </c>
    </row>
    <row r="3" spans="1:4" s="19" customFormat="1" ht="24" customHeight="1">
      <c r="A3" s="57" t="s">
        <v>32</v>
      </c>
      <c r="B3" s="9" t="s">
        <v>339</v>
      </c>
      <c r="C3" s="9" t="s">
        <v>340</v>
      </c>
      <c r="D3" s="9"/>
    </row>
    <row r="4" spans="1:4" s="19" customFormat="1" ht="14.25" customHeight="1">
      <c r="A4" s="57"/>
      <c r="B4" s="9"/>
      <c r="C4" s="9" t="s">
        <v>341</v>
      </c>
      <c r="D4" s="11" t="s">
        <v>36</v>
      </c>
    </row>
    <row r="5" spans="1:4" ht="18.75" customHeight="1">
      <c r="A5" s="38" t="s">
        <v>37</v>
      </c>
      <c r="B5" s="87">
        <f>SUM(B6:B20)</f>
        <v>26100</v>
      </c>
      <c r="C5" s="87">
        <f>SUM(C6:C20)</f>
        <v>26718</v>
      </c>
      <c r="D5" s="88">
        <f>IF(OR(VALUE(C5)=0,ISERROR(C5/B5-1)),"",ROUND(C5/B5-1,3))</f>
        <v>0.024</v>
      </c>
    </row>
    <row r="6" spans="1:4" ht="18.75" customHeight="1">
      <c r="A6" s="40" t="s">
        <v>38</v>
      </c>
      <c r="B6" s="89">
        <v>6985</v>
      </c>
      <c r="C6" s="89">
        <v>9998</v>
      </c>
      <c r="D6" s="71">
        <f aca="true" t="shared" si="0" ref="D6:D39">IF(OR(VALUE(C6)=0,ISERROR(C6/B6-1)),"",ROUND(C6/B6-1,3))</f>
        <v>0.431</v>
      </c>
    </row>
    <row r="7" spans="1:4" ht="18.75" customHeight="1">
      <c r="A7" s="40" t="s">
        <v>39</v>
      </c>
      <c r="B7" s="89"/>
      <c r="C7" s="89"/>
      <c r="D7" s="71">
        <f t="shared" si="0"/>
      </c>
    </row>
    <row r="8" spans="1:4" ht="18.75" customHeight="1">
      <c r="A8" s="40" t="s">
        <v>40</v>
      </c>
      <c r="B8" s="89">
        <v>1061</v>
      </c>
      <c r="C8" s="89">
        <v>1360</v>
      </c>
      <c r="D8" s="71">
        <f t="shared" si="0"/>
        <v>0.282</v>
      </c>
    </row>
    <row r="9" spans="1:4" ht="18.75" customHeight="1">
      <c r="A9" s="40" t="s">
        <v>41</v>
      </c>
      <c r="B9" s="89">
        <v>256</v>
      </c>
      <c r="C9" s="89">
        <v>280</v>
      </c>
      <c r="D9" s="71">
        <f t="shared" si="0"/>
        <v>0.094</v>
      </c>
    </row>
    <row r="10" spans="1:4" ht="18.75" customHeight="1">
      <c r="A10" s="40" t="s">
        <v>42</v>
      </c>
      <c r="B10" s="89">
        <v>247</v>
      </c>
      <c r="C10" s="89">
        <v>260</v>
      </c>
      <c r="D10" s="71">
        <f t="shared" si="0"/>
        <v>0.053</v>
      </c>
    </row>
    <row r="11" spans="1:4" ht="18.75" customHeight="1">
      <c r="A11" s="40" t="s">
        <v>43</v>
      </c>
      <c r="B11" s="89">
        <v>829</v>
      </c>
      <c r="C11" s="89">
        <v>920</v>
      </c>
      <c r="D11" s="71">
        <f t="shared" si="0"/>
        <v>0.11</v>
      </c>
    </row>
    <row r="12" spans="1:4" ht="18.75" customHeight="1">
      <c r="A12" s="40" t="s">
        <v>44</v>
      </c>
      <c r="B12" s="89">
        <v>1098</v>
      </c>
      <c r="C12" s="89">
        <v>350</v>
      </c>
      <c r="D12" s="71">
        <f t="shared" si="0"/>
        <v>-0.681</v>
      </c>
    </row>
    <row r="13" spans="1:4" ht="18.75" customHeight="1">
      <c r="A13" s="40" t="s">
        <v>45</v>
      </c>
      <c r="B13" s="89">
        <v>210</v>
      </c>
      <c r="C13" s="89">
        <v>300</v>
      </c>
      <c r="D13" s="71">
        <f t="shared" si="0"/>
        <v>0.429</v>
      </c>
    </row>
    <row r="14" spans="1:4" ht="18.75" customHeight="1">
      <c r="A14" s="40" t="s">
        <v>46</v>
      </c>
      <c r="B14" s="89">
        <v>5451</v>
      </c>
      <c r="C14" s="89">
        <v>670</v>
      </c>
      <c r="D14" s="71">
        <f t="shared" si="0"/>
        <v>-0.877</v>
      </c>
    </row>
    <row r="15" spans="1:4" ht="18.75" customHeight="1">
      <c r="A15" s="40" t="s">
        <v>47</v>
      </c>
      <c r="B15" s="89">
        <v>350</v>
      </c>
      <c r="C15" s="89">
        <v>900</v>
      </c>
      <c r="D15" s="71">
        <f t="shared" si="0"/>
        <v>1.571</v>
      </c>
    </row>
    <row r="16" spans="1:4" ht="18.75" customHeight="1">
      <c r="A16" s="40" t="s">
        <v>48</v>
      </c>
      <c r="B16" s="89">
        <v>370</v>
      </c>
      <c r="C16" s="89">
        <v>400</v>
      </c>
      <c r="D16" s="71">
        <f t="shared" si="0"/>
        <v>0.081</v>
      </c>
    </row>
    <row r="17" spans="1:4" ht="18.75" customHeight="1">
      <c r="A17" s="40" t="s">
        <v>49</v>
      </c>
      <c r="B17" s="89">
        <v>2623</v>
      </c>
      <c r="C17" s="89">
        <v>4200</v>
      </c>
      <c r="D17" s="71">
        <f t="shared" si="0"/>
        <v>0.601</v>
      </c>
    </row>
    <row r="18" spans="1:4" ht="18.75" customHeight="1">
      <c r="A18" s="40" t="s">
        <v>50</v>
      </c>
      <c r="B18" s="89">
        <v>658</v>
      </c>
      <c r="C18" s="89">
        <v>850</v>
      </c>
      <c r="D18" s="71">
        <f t="shared" si="0"/>
        <v>0.292</v>
      </c>
    </row>
    <row r="19" spans="1:4" ht="18.75" customHeight="1">
      <c r="A19" s="40" t="s">
        <v>51</v>
      </c>
      <c r="B19" s="89">
        <v>5938</v>
      </c>
      <c r="C19" s="89">
        <v>6200</v>
      </c>
      <c r="D19" s="71">
        <f t="shared" si="0"/>
        <v>0.044</v>
      </c>
    </row>
    <row r="20" spans="1:4" ht="18.75" customHeight="1">
      <c r="A20" s="42" t="s">
        <v>342</v>
      </c>
      <c r="B20" s="89">
        <v>24</v>
      </c>
      <c r="C20" s="89">
        <v>30</v>
      </c>
      <c r="D20" s="71">
        <f t="shared" si="0"/>
        <v>0.25</v>
      </c>
    </row>
    <row r="21" spans="1:4" ht="18.75" customHeight="1">
      <c r="A21" s="49" t="s">
        <v>53</v>
      </c>
      <c r="B21" s="87">
        <f>SUM(B22:B29)</f>
        <v>13048</v>
      </c>
      <c r="C21" s="87">
        <f>SUM(C22:C29)</f>
        <v>14387</v>
      </c>
      <c r="D21" s="88">
        <f t="shared" si="0"/>
        <v>0.103</v>
      </c>
    </row>
    <row r="22" spans="1:4" ht="18.75" customHeight="1">
      <c r="A22" s="40" t="s">
        <v>54</v>
      </c>
      <c r="B22" s="89">
        <v>1172</v>
      </c>
      <c r="C22" s="90">
        <v>1560</v>
      </c>
      <c r="D22" s="71">
        <f t="shared" si="0"/>
        <v>0.331</v>
      </c>
    </row>
    <row r="23" spans="1:4" ht="18.75" customHeight="1">
      <c r="A23" s="40" t="s">
        <v>55</v>
      </c>
      <c r="B23" s="89">
        <v>1839</v>
      </c>
      <c r="C23" s="90">
        <v>3500</v>
      </c>
      <c r="D23" s="71">
        <f t="shared" si="0"/>
        <v>0.903</v>
      </c>
    </row>
    <row r="24" spans="1:4" ht="18.75" customHeight="1">
      <c r="A24" s="40" t="s">
        <v>56</v>
      </c>
      <c r="B24" s="89">
        <v>582</v>
      </c>
      <c r="C24" s="90">
        <v>670</v>
      </c>
      <c r="D24" s="71">
        <f t="shared" si="0"/>
        <v>0.151</v>
      </c>
    </row>
    <row r="25" spans="1:4" ht="18.75" customHeight="1">
      <c r="A25" s="42" t="s">
        <v>57</v>
      </c>
      <c r="B25" s="89"/>
      <c r="C25" s="90"/>
      <c r="D25" s="71">
        <f t="shared" si="0"/>
      </c>
    </row>
    <row r="26" spans="1:4" ht="18.75" customHeight="1">
      <c r="A26" s="40" t="s">
        <v>58</v>
      </c>
      <c r="B26" s="89">
        <v>1450</v>
      </c>
      <c r="C26" s="90">
        <v>6007</v>
      </c>
      <c r="D26" s="71">
        <f t="shared" si="0"/>
        <v>3.143</v>
      </c>
    </row>
    <row r="27" spans="1:4" ht="18.75" customHeight="1">
      <c r="A27" s="42" t="s">
        <v>343</v>
      </c>
      <c r="B27" s="89">
        <v>305</v>
      </c>
      <c r="C27" s="90">
        <v>500</v>
      </c>
      <c r="D27" s="71">
        <f t="shared" si="0"/>
        <v>0.639</v>
      </c>
    </row>
    <row r="28" spans="1:4" ht="18.75" customHeight="1">
      <c r="A28" s="42" t="s">
        <v>344</v>
      </c>
      <c r="B28" s="89">
        <v>6800</v>
      </c>
      <c r="C28" s="90">
        <v>1200</v>
      </c>
      <c r="D28" s="71">
        <f t="shared" si="0"/>
        <v>-0.824</v>
      </c>
    </row>
    <row r="29" spans="1:4" ht="18.75" customHeight="1">
      <c r="A29" s="40" t="s">
        <v>61</v>
      </c>
      <c r="B29" s="89">
        <v>900</v>
      </c>
      <c r="C29" s="90">
        <v>950</v>
      </c>
      <c r="D29" s="71">
        <f t="shared" si="0"/>
        <v>0.056</v>
      </c>
    </row>
    <row r="30" spans="1:4" ht="18.75" customHeight="1">
      <c r="A30" s="35" t="s">
        <v>62</v>
      </c>
      <c r="B30" s="91">
        <f>SUM(B5,B21)</f>
        <v>39148</v>
      </c>
      <c r="C30" s="92">
        <f>SUM(C5,C21)</f>
        <v>41105</v>
      </c>
      <c r="D30" s="88">
        <f t="shared" si="0"/>
        <v>0.05</v>
      </c>
    </row>
    <row r="31" spans="1:4" ht="18.75" customHeight="1">
      <c r="A31" s="38" t="s">
        <v>63</v>
      </c>
      <c r="B31" s="92">
        <f>SUM(B32:B38)</f>
        <v>160169</v>
      </c>
      <c r="C31" s="92">
        <f>SUM(C32:C38)</f>
        <v>158247</v>
      </c>
      <c r="D31" s="88">
        <f t="shared" si="0"/>
        <v>-0.012</v>
      </c>
    </row>
    <row r="32" spans="1:4" ht="18.75" customHeight="1">
      <c r="A32" s="40" t="s">
        <v>64</v>
      </c>
      <c r="B32" s="93">
        <v>2176</v>
      </c>
      <c r="C32" s="94">
        <v>2176</v>
      </c>
      <c r="D32" s="88">
        <f t="shared" si="0"/>
        <v>0</v>
      </c>
    </row>
    <row r="33" spans="1:4" ht="18.75" customHeight="1">
      <c r="A33" s="42" t="s">
        <v>65</v>
      </c>
      <c r="B33" s="95">
        <v>123641</v>
      </c>
      <c r="C33" s="95">
        <v>113058</v>
      </c>
      <c r="D33" s="88">
        <f t="shared" si="0"/>
        <v>-0.086</v>
      </c>
    </row>
    <row r="34" spans="1:4" ht="18.75" customHeight="1">
      <c r="A34" s="40" t="s">
        <v>66</v>
      </c>
      <c r="B34" s="90">
        <v>22539</v>
      </c>
      <c r="C34" s="95">
        <v>22000</v>
      </c>
      <c r="D34" s="88">
        <f t="shared" si="0"/>
        <v>-0.024</v>
      </c>
    </row>
    <row r="35" spans="1:4" ht="18.75" customHeight="1">
      <c r="A35" s="40" t="s">
        <v>67</v>
      </c>
      <c r="B35" s="89">
        <v>1261</v>
      </c>
      <c r="C35" s="90">
        <v>2341</v>
      </c>
      <c r="D35" s="88">
        <f t="shared" si="0"/>
        <v>0.856</v>
      </c>
    </row>
    <row r="36" spans="1:4" ht="18.75" customHeight="1">
      <c r="A36" s="40" t="s">
        <v>68</v>
      </c>
      <c r="B36" s="89"/>
      <c r="C36" s="90">
        <v>5000</v>
      </c>
      <c r="D36" s="88">
        <f t="shared" si="0"/>
      </c>
    </row>
    <row r="37" spans="1:4" ht="18.75" customHeight="1">
      <c r="A37" s="42" t="s">
        <v>69</v>
      </c>
      <c r="B37" s="89">
        <v>10552</v>
      </c>
      <c r="C37" s="89">
        <v>13498</v>
      </c>
      <c r="D37" s="88">
        <f t="shared" si="0"/>
        <v>0.279</v>
      </c>
    </row>
    <row r="38" spans="1:4" ht="18.75" customHeight="1">
      <c r="A38" s="42" t="s">
        <v>70</v>
      </c>
      <c r="B38" s="89"/>
      <c r="C38" s="89">
        <v>174</v>
      </c>
      <c r="D38" s="88">
        <f t="shared" si="0"/>
      </c>
    </row>
    <row r="39" spans="1:4" ht="18.75" customHeight="1">
      <c r="A39" s="35" t="s">
        <v>71</v>
      </c>
      <c r="B39" s="91">
        <f>SUM(B30:B31)</f>
        <v>199317</v>
      </c>
      <c r="C39" s="87">
        <f>SUM(C30:C31)</f>
        <v>199352</v>
      </c>
      <c r="D39" s="88">
        <f t="shared" si="0"/>
        <v>0</v>
      </c>
    </row>
    <row r="40" spans="1:4" ht="18.75" customHeight="1">
      <c r="A40" s="51"/>
      <c r="B40" s="51"/>
      <c r="C40" s="51"/>
      <c r="D40" s="96"/>
    </row>
    <row r="41" spans="1:4" ht="18.75" customHeight="1">
      <c r="A41" s="51"/>
      <c r="B41" s="51"/>
      <c r="C41" s="51"/>
      <c r="D41" s="96"/>
    </row>
    <row r="42" spans="1:4" ht="18.75" customHeight="1">
      <c r="A42" s="51"/>
      <c r="B42" s="51"/>
      <c r="C42" s="51"/>
      <c r="D42" s="96"/>
    </row>
    <row r="43" spans="1:4" ht="18.75" customHeight="1">
      <c r="A43" s="51"/>
      <c r="B43" s="51"/>
      <c r="C43" s="51"/>
      <c r="D43" s="96"/>
    </row>
    <row r="44" spans="1:4" ht="18.75" customHeight="1">
      <c r="A44" s="51"/>
      <c r="B44" s="51"/>
      <c r="C44" s="51"/>
      <c r="D44" s="96"/>
    </row>
    <row r="45" spans="1:4" ht="18.75" customHeight="1">
      <c r="A45" s="51"/>
      <c r="B45" s="51"/>
      <c r="C45" s="51"/>
      <c r="D45" s="96"/>
    </row>
    <row r="46" spans="1:4" ht="18.75" customHeight="1">
      <c r="A46" s="51"/>
      <c r="B46" s="51"/>
      <c r="C46" s="51"/>
      <c r="D46" s="96"/>
    </row>
    <row r="47" spans="1:4" ht="18.75" customHeight="1">
      <c r="A47" s="51"/>
      <c r="B47" s="51"/>
      <c r="C47" s="51"/>
      <c r="D47" s="96"/>
    </row>
    <row r="48" spans="1:4" ht="18.75" customHeight="1">
      <c r="A48" s="51"/>
      <c r="B48" s="51"/>
      <c r="C48" s="51"/>
      <c r="D48" s="96"/>
    </row>
    <row r="49" spans="1:4" ht="18.75" customHeight="1">
      <c r="A49" s="51"/>
      <c r="B49" s="51"/>
      <c r="C49" s="51"/>
      <c r="D49" s="96"/>
    </row>
    <row r="50" spans="1:4" ht="18.75" customHeight="1">
      <c r="A50" s="51"/>
      <c r="B50" s="51"/>
      <c r="C50" s="51"/>
      <c r="D50" s="96"/>
    </row>
    <row r="51" spans="1:4" ht="18.75" customHeight="1">
      <c r="A51" s="51"/>
      <c r="B51" s="51"/>
      <c r="C51" s="51"/>
      <c r="D51" s="96"/>
    </row>
    <row r="52" spans="1:4" ht="18.75" customHeight="1">
      <c r="A52" s="51"/>
      <c r="B52" s="51"/>
      <c r="C52" s="51"/>
      <c r="D52" s="96"/>
    </row>
    <row r="53" spans="1:4" ht="18.75" customHeight="1">
      <c r="A53" s="51"/>
      <c r="B53" s="51"/>
      <c r="C53" s="51"/>
      <c r="D53" s="96"/>
    </row>
    <row r="54" spans="1:4" ht="18.75" customHeight="1">
      <c r="A54" s="51"/>
      <c r="B54" s="51"/>
      <c r="C54" s="51"/>
      <c r="D54" s="96"/>
    </row>
    <row r="55" spans="1:4" ht="18.75" customHeight="1">
      <c r="A55" s="51"/>
      <c r="B55" s="51"/>
      <c r="C55" s="51"/>
      <c r="D55" s="96"/>
    </row>
    <row r="56" spans="1:4" ht="18.75" customHeight="1">
      <c r="A56" s="51"/>
      <c r="B56" s="51"/>
      <c r="C56" s="51"/>
      <c r="D56" s="96"/>
    </row>
    <row r="57" spans="1:4" ht="18.75" customHeight="1">
      <c r="A57" s="51"/>
      <c r="B57" s="51"/>
      <c r="C57" s="51"/>
      <c r="D57" s="96"/>
    </row>
    <row r="58" spans="1:4" ht="18.75" customHeight="1">
      <c r="A58" s="51"/>
      <c r="B58" s="51"/>
      <c r="C58" s="51"/>
      <c r="D58" s="96"/>
    </row>
    <row r="59" spans="1:4" ht="18.75" customHeight="1">
      <c r="A59" s="51"/>
      <c r="B59" s="51"/>
      <c r="C59" s="51"/>
      <c r="D59" s="96"/>
    </row>
    <row r="60" spans="1:4" ht="18.75" customHeight="1">
      <c r="A60" s="51"/>
      <c r="B60" s="51"/>
      <c r="C60" s="51"/>
      <c r="D60" s="96"/>
    </row>
    <row r="61" spans="1:4" ht="18.75" customHeight="1">
      <c r="A61" s="51"/>
      <c r="B61" s="51"/>
      <c r="C61" s="51"/>
      <c r="D61" s="96"/>
    </row>
    <row r="62" spans="1:7" ht="18.75" customHeight="1">
      <c r="A62" s="51"/>
      <c r="B62" s="51"/>
      <c r="C62" s="51"/>
      <c r="D62" s="96"/>
      <c r="G62" s="21"/>
    </row>
    <row r="63" spans="1:4" ht="18.75" customHeight="1">
      <c r="A63" s="51"/>
      <c r="B63" s="51"/>
      <c r="C63" s="51"/>
      <c r="D63" s="96"/>
    </row>
    <row r="64" spans="1:4" ht="18.75" customHeight="1">
      <c r="A64" s="51"/>
      <c r="B64" s="51"/>
      <c r="C64" s="51"/>
      <c r="D64" s="96"/>
    </row>
    <row r="65" spans="1:4" ht="18.75" customHeight="1">
      <c r="A65" s="51"/>
      <c r="B65" s="51"/>
      <c r="C65" s="51"/>
      <c r="D65" s="96"/>
    </row>
    <row r="66" spans="1:4" ht="18.75" customHeight="1">
      <c r="A66" s="51"/>
      <c r="B66" s="51"/>
      <c r="C66" s="51"/>
      <c r="D66" s="96"/>
    </row>
    <row r="67" spans="1:4" ht="18.75" customHeight="1">
      <c r="A67" s="51"/>
      <c r="B67" s="51"/>
      <c r="C67" s="51"/>
      <c r="D67" s="96"/>
    </row>
    <row r="68" spans="1:4" ht="18.75" customHeight="1">
      <c r="A68" s="51"/>
      <c r="B68" s="51"/>
      <c r="C68" s="51"/>
      <c r="D68" s="96"/>
    </row>
    <row r="69" spans="1:4" ht="18.75" customHeight="1">
      <c r="A69" s="51"/>
      <c r="B69" s="51"/>
      <c r="C69" s="51"/>
      <c r="D69" s="96"/>
    </row>
    <row r="70" spans="1:4" ht="18.75" customHeight="1">
      <c r="A70" s="51"/>
      <c r="B70" s="51"/>
      <c r="C70" s="51"/>
      <c r="D70" s="96"/>
    </row>
    <row r="71" spans="1:4" ht="18.75" customHeight="1">
      <c r="A71" s="51"/>
      <c r="B71" s="51"/>
      <c r="C71" s="51"/>
      <c r="D71" s="96"/>
    </row>
    <row r="72" spans="1:4" ht="18.75" customHeight="1">
      <c r="A72" s="51"/>
      <c r="B72" s="51"/>
      <c r="C72" s="51"/>
      <c r="D72" s="96"/>
    </row>
    <row r="73" spans="1:4" ht="18.75" customHeight="1">
      <c r="A73" s="51"/>
      <c r="B73" s="51"/>
      <c r="C73" s="51"/>
      <c r="D73" s="96"/>
    </row>
    <row r="74" spans="1:4" ht="18.75" customHeight="1">
      <c r="A74" s="51"/>
      <c r="B74" s="51"/>
      <c r="C74" s="51"/>
      <c r="D74" s="96"/>
    </row>
    <row r="75" spans="1:4" ht="18.75" customHeight="1">
      <c r="A75" s="51"/>
      <c r="B75" s="51"/>
      <c r="C75" s="51"/>
      <c r="D75" s="96"/>
    </row>
    <row r="76" spans="1:4" ht="18.75" customHeight="1">
      <c r="A76" s="51"/>
      <c r="B76" s="51"/>
      <c r="C76" s="51"/>
      <c r="D76" s="96"/>
    </row>
    <row r="77" spans="1:4" ht="18.75" customHeight="1">
      <c r="A77" s="51"/>
      <c r="B77" s="51"/>
      <c r="C77" s="51"/>
      <c r="D77" s="96"/>
    </row>
    <row r="78" spans="1:4" ht="18.75" customHeight="1">
      <c r="A78" s="51"/>
      <c r="B78" s="51"/>
      <c r="C78" s="51"/>
      <c r="D78" s="96"/>
    </row>
    <row r="79" spans="1:4" ht="18.75" customHeight="1">
      <c r="A79" s="51"/>
      <c r="B79" s="51"/>
      <c r="C79" s="51"/>
      <c r="D79" s="96"/>
    </row>
    <row r="80" spans="1:4" ht="18.75" customHeight="1">
      <c r="A80" s="51"/>
      <c r="B80" s="51"/>
      <c r="C80" s="51"/>
      <c r="D80" s="96"/>
    </row>
    <row r="81" spans="1:4" ht="18.75" customHeight="1">
      <c r="A81" s="51"/>
      <c r="B81" s="51"/>
      <c r="C81" s="51"/>
      <c r="D81" s="96"/>
    </row>
    <row r="82" spans="1:4" ht="18.75" customHeight="1">
      <c r="A82" s="51"/>
      <c r="B82" s="51"/>
      <c r="C82" s="51"/>
      <c r="D82" s="96"/>
    </row>
    <row r="83" spans="1:4" ht="18.75" customHeight="1">
      <c r="A83" s="51"/>
      <c r="B83" s="51"/>
      <c r="C83" s="51"/>
      <c r="D83" s="96"/>
    </row>
    <row r="84" spans="1:4" ht="18.75" customHeight="1">
      <c r="A84" s="51"/>
      <c r="B84" s="51"/>
      <c r="C84" s="51"/>
      <c r="D84" s="96"/>
    </row>
    <row r="85" spans="1:4" ht="18.75" customHeight="1">
      <c r="A85" s="51"/>
      <c r="B85" s="51"/>
      <c r="C85" s="51"/>
      <c r="D85" s="96"/>
    </row>
    <row r="86" spans="1:4" ht="18.75" customHeight="1">
      <c r="A86" s="51"/>
      <c r="B86" s="51"/>
      <c r="C86" s="51"/>
      <c r="D86" s="96"/>
    </row>
    <row r="87" spans="1:4" ht="18.75" customHeight="1">
      <c r="A87" s="51"/>
      <c r="B87" s="51"/>
      <c r="C87" s="51"/>
      <c r="D87" s="96"/>
    </row>
    <row r="88" spans="1:4" ht="18.75" customHeight="1">
      <c r="A88" s="51"/>
      <c r="B88" s="51"/>
      <c r="C88" s="51"/>
      <c r="D88" s="96"/>
    </row>
    <row r="89" spans="1:4" ht="18.75" customHeight="1">
      <c r="A89" s="51"/>
      <c r="B89" s="51"/>
      <c r="C89" s="51"/>
      <c r="D89" s="96"/>
    </row>
    <row r="90" spans="1:4" ht="18.75" customHeight="1">
      <c r="A90" s="51"/>
      <c r="B90" s="51"/>
      <c r="C90" s="51"/>
      <c r="D90" s="96"/>
    </row>
    <row r="91" spans="1:4" ht="18.75" customHeight="1">
      <c r="A91" s="51"/>
      <c r="B91" s="51"/>
      <c r="C91" s="51"/>
      <c r="D91" s="96"/>
    </row>
    <row r="92" spans="1:4" ht="18.75" customHeight="1">
      <c r="A92" s="51"/>
      <c r="B92" s="51"/>
      <c r="C92" s="51"/>
      <c r="D92" s="96"/>
    </row>
    <row r="93" spans="1:4" ht="18.75" customHeight="1">
      <c r="A93" s="51"/>
      <c r="B93" s="51"/>
      <c r="C93" s="51"/>
      <c r="D93" s="96"/>
    </row>
    <row r="94" spans="1:4" ht="18.75" customHeight="1">
      <c r="A94" s="51"/>
      <c r="B94" s="51"/>
      <c r="C94" s="51"/>
      <c r="D94" s="96"/>
    </row>
    <row r="95" spans="1:4" ht="18.75" customHeight="1">
      <c r="A95" s="51"/>
      <c r="B95" s="51"/>
      <c r="C95" s="51"/>
      <c r="D95" s="96"/>
    </row>
    <row r="96" spans="1:4" ht="18.75" customHeight="1">
      <c r="A96" s="51"/>
      <c r="B96" s="51"/>
      <c r="C96" s="51"/>
      <c r="D96" s="96"/>
    </row>
    <row r="97" spans="1:4" ht="18.75" customHeight="1">
      <c r="A97" s="51"/>
      <c r="B97" s="51"/>
      <c r="C97" s="51"/>
      <c r="D97" s="96"/>
    </row>
    <row r="98" spans="1:4" ht="18.75" customHeight="1">
      <c r="A98" s="51"/>
      <c r="B98" s="51"/>
      <c r="C98" s="51"/>
      <c r="D98" s="96"/>
    </row>
    <row r="99" spans="1:4" ht="18.75" customHeight="1">
      <c r="A99" s="51"/>
      <c r="B99" s="51"/>
      <c r="C99" s="51"/>
      <c r="D99" s="96"/>
    </row>
    <row r="100" spans="1:4" ht="18.75" customHeight="1">
      <c r="A100" s="51"/>
      <c r="B100" s="51"/>
      <c r="C100" s="51"/>
      <c r="D100" s="96"/>
    </row>
    <row r="101" spans="1:4" ht="18.75" customHeight="1">
      <c r="A101" s="51"/>
      <c r="B101" s="51"/>
      <c r="C101" s="51"/>
      <c r="D101" s="96"/>
    </row>
    <row r="102" spans="1:4" ht="18.75" customHeight="1">
      <c r="A102" s="51"/>
      <c r="B102" s="51"/>
      <c r="C102" s="51"/>
      <c r="D102" s="96"/>
    </row>
    <row r="103" spans="1:4" ht="18.75" customHeight="1">
      <c r="A103" s="51"/>
      <c r="B103" s="51"/>
      <c r="C103" s="51"/>
      <c r="D103" s="96"/>
    </row>
    <row r="104" spans="1:4" ht="18.75" customHeight="1">
      <c r="A104" s="51"/>
      <c r="B104" s="51"/>
      <c r="C104" s="51"/>
      <c r="D104" s="96"/>
    </row>
    <row r="105" spans="1:4" ht="18.75" customHeight="1">
      <c r="A105" s="51"/>
      <c r="B105" s="51"/>
      <c r="C105" s="51"/>
      <c r="D105" s="96"/>
    </row>
    <row r="106" spans="1:4" ht="18.75" customHeight="1">
      <c r="A106" s="51"/>
      <c r="B106" s="51"/>
      <c r="C106" s="51"/>
      <c r="D106" s="96"/>
    </row>
    <row r="107" spans="1:4" ht="18.75" customHeight="1">
      <c r="A107" s="51"/>
      <c r="B107" s="51"/>
      <c r="C107" s="51"/>
      <c r="D107" s="96"/>
    </row>
    <row r="108" spans="1:4" ht="18.75" customHeight="1">
      <c r="A108" s="51"/>
      <c r="B108" s="51"/>
      <c r="C108" s="51"/>
      <c r="D108" s="96"/>
    </row>
    <row r="109" spans="1:4" ht="18.75" customHeight="1">
      <c r="A109" s="51"/>
      <c r="B109" s="51"/>
      <c r="C109" s="51"/>
      <c r="D109" s="96"/>
    </row>
    <row r="110" spans="1:4" ht="18.75" customHeight="1">
      <c r="A110" s="51"/>
      <c r="B110" s="51"/>
      <c r="C110" s="51"/>
      <c r="D110" s="96"/>
    </row>
    <row r="111" spans="1:4" ht="18.75" customHeight="1">
      <c r="A111" s="51"/>
      <c r="B111" s="51"/>
      <c r="C111" s="51"/>
      <c r="D111" s="96"/>
    </row>
    <row r="112" spans="1:4" ht="18.75" customHeight="1">
      <c r="A112" s="51"/>
      <c r="B112" s="51"/>
      <c r="C112" s="51"/>
      <c r="D112" s="96"/>
    </row>
    <row r="113" spans="1:4" ht="18.75" customHeight="1">
      <c r="A113" s="51"/>
      <c r="B113" s="51"/>
      <c r="C113" s="51"/>
      <c r="D113" s="96"/>
    </row>
    <row r="114" spans="1:4" ht="18.75" customHeight="1">
      <c r="A114" s="51"/>
      <c r="B114" s="51"/>
      <c r="C114" s="51"/>
      <c r="D114" s="96"/>
    </row>
    <row r="115" spans="1:4" ht="18.75" customHeight="1">
      <c r="A115" s="51"/>
      <c r="B115" s="51"/>
      <c r="C115" s="51"/>
      <c r="D115" s="96"/>
    </row>
    <row r="116" spans="1:4" ht="18.75" customHeight="1">
      <c r="A116" s="51"/>
      <c r="B116" s="51"/>
      <c r="C116" s="51"/>
      <c r="D116" s="96"/>
    </row>
    <row r="117" spans="1:4" ht="18.75" customHeight="1">
      <c r="A117" s="51"/>
      <c r="B117" s="51"/>
      <c r="C117" s="51"/>
      <c r="D117" s="96"/>
    </row>
    <row r="118" spans="1:4" ht="18.75" customHeight="1">
      <c r="A118" s="51"/>
      <c r="B118" s="51"/>
      <c r="C118" s="51"/>
      <c r="D118" s="96"/>
    </row>
    <row r="119" spans="1:4" ht="18.75" customHeight="1">
      <c r="A119" s="51"/>
      <c r="B119" s="51"/>
      <c r="C119" s="51"/>
      <c r="D119" s="96"/>
    </row>
    <row r="120" spans="1:4" ht="18.75" customHeight="1">
      <c r="A120" s="51"/>
      <c r="B120" s="51"/>
      <c r="C120" s="51"/>
      <c r="D120" s="96"/>
    </row>
    <row r="121" spans="1:4" ht="18.75" customHeight="1">
      <c r="A121" s="51"/>
      <c r="B121" s="51"/>
      <c r="C121" s="51"/>
      <c r="D121" s="96"/>
    </row>
    <row r="122" spans="1:4" ht="18.75" customHeight="1">
      <c r="A122" s="51"/>
      <c r="B122" s="51"/>
      <c r="C122" s="51"/>
      <c r="D122" s="96"/>
    </row>
    <row r="123" spans="1:4" ht="18.75" customHeight="1">
      <c r="A123" s="51"/>
      <c r="B123" s="51"/>
      <c r="C123" s="51"/>
      <c r="D123" s="96"/>
    </row>
    <row r="124" spans="1:4" ht="18.75" customHeight="1">
      <c r="A124" s="51"/>
      <c r="B124" s="51"/>
      <c r="C124" s="51"/>
      <c r="D124" s="96"/>
    </row>
    <row r="125" spans="1:4" ht="18.75" customHeight="1">
      <c r="A125" s="51"/>
      <c r="B125" s="51"/>
      <c r="C125" s="51"/>
      <c r="D125" s="96"/>
    </row>
    <row r="126" spans="1:4" ht="18.75" customHeight="1">
      <c r="A126" s="51"/>
      <c r="B126" s="51"/>
      <c r="C126" s="51"/>
      <c r="D126" s="96"/>
    </row>
    <row r="127" spans="1:4" ht="18.75" customHeight="1">
      <c r="A127" s="51"/>
      <c r="B127" s="51"/>
      <c r="C127" s="51"/>
      <c r="D127" s="96"/>
    </row>
    <row r="128" spans="1:4" ht="18.75" customHeight="1">
      <c r="A128" s="51"/>
      <c r="B128" s="51"/>
      <c r="C128" s="51"/>
      <c r="D128" s="96"/>
    </row>
    <row r="129" spans="1:4" ht="18.75" customHeight="1">
      <c r="A129" s="51"/>
      <c r="B129" s="51"/>
      <c r="C129" s="51"/>
      <c r="D129" s="96"/>
    </row>
    <row r="130" spans="1:4" ht="18.75" customHeight="1">
      <c r="A130" s="51"/>
      <c r="B130" s="51"/>
      <c r="C130" s="51"/>
      <c r="D130" s="96"/>
    </row>
    <row r="131" spans="1:4" ht="18.75" customHeight="1">
      <c r="A131" s="51"/>
      <c r="B131" s="51"/>
      <c r="C131" s="51"/>
      <c r="D131" s="96"/>
    </row>
    <row r="132" spans="1:4" ht="18.75" customHeight="1">
      <c r="A132" s="51"/>
      <c r="B132" s="51"/>
      <c r="C132" s="51"/>
      <c r="D132" s="96"/>
    </row>
    <row r="133" spans="1:4" ht="18.75" customHeight="1">
      <c r="A133" s="51"/>
      <c r="B133" s="51"/>
      <c r="C133" s="51"/>
      <c r="D133" s="96"/>
    </row>
    <row r="134" spans="1:4" ht="18.75" customHeight="1">
      <c r="A134" s="51"/>
      <c r="B134" s="51"/>
      <c r="C134" s="51"/>
      <c r="D134" s="96"/>
    </row>
    <row r="135" spans="1:4" ht="18.75" customHeight="1">
      <c r="A135" s="51"/>
      <c r="B135" s="51"/>
      <c r="C135" s="51"/>
      <c r="D135" s="96"/>
    </row>
    <row r="136" spans="1:4" ht="18.75" customHeight="1">
      <c r="A136" s="51"/>
      <c r="B136" s="51"/>
      <c r="C136" s="51"/>
      <c r="D136" s="96"/>
    </row>
    <row r="137" spans="1:4" ht="18.75" customHeight="1">
      <c r="A137" s="51"/>
      <c r="B137" s="51"/>
      <c r="C137" s="51"/>
      <c r="D137" s="96"/>
    </row>
    <row r="138" spans="1:4" ht="18.75" customHeight="1">
      <c r="A138" s="51"/>
      <c r="B138" s="51"/>
      <c r="C138" s="51"/>
      <c r="D138" s="96"/>
    </row>
    <row r="139" spans="1:4" ht="18.75" customHeight="1">
      <c r="A139" s="51"/>
      <c r="B139" s="51"/>
      <c r="C139" s="51"/>
      <c r="D139" s="96"/>
    </row>
    <row r="140" spans="1:4" ht="18.75" customHeight="1">
      <c r="A140" s="51"/>
      <c r="B140" s="51"/>
      <c r="C140" s="51"/>
      <c r="D140" s="96"/>
    </row>
    <row r="141" spans="1:4" ht="18.75" customHeight="1">
      <c r="A141" s="51"/>
      <c r="B141" s="51"/>
      <c r="C141" s="51"/>
      <c r="D141" s="96"/>
    </row>
    <row r="142" spans="1:4" ht="18.75" customHeight="1">
      <c r="A142" s="51"/>
      <c r="B142" s="51"/>
      <c r="C142" s="51"/>
      <c r="D142" s="96"/>
    </row>
    <row r="143" spans="1:4" ht="18.75" customHeight="1">
      <c r="A143" s="51"/>
      <c r="B143" s="51"/>
      <c r="C143" s="51"/>
      <c r="D143" s="96"/>
    </row>
    <row r="144" spans="1:4" ht="18.75" customHeight="1">
      <c r="A144" s="51"/>
      <c r="B144" s="51"/>
      <c r="C144" s="51"/>
      <c r="D144" s="96"/>
    </row>
    <row r="145" spans="1:4" ht="18.75" customHeight="1">
      <c r="A145" s="51"/>
      <c r="B145" s="51"/>
      <c r="C145" s="51"/>
      <c r="D145" s="96"/>
    </row>
    <row r="146" spans="1:4" ht="18.75" customHeight="1">
      <c r="A146" s="51"/>
      <c r="B146" s="51"/>
      <c r="C146" s="51"/>
      <c r="D146" s="96"/>
    </row>
    <row r="147" spans="1:4" ht="18.75" customHeight="1">
      <c r="A147" s="51"/>
      <c r="B147" s="51"/>
      <c r="C147" s="51"/>
      <c r="D147" s="96"/>
    </row>
    <row r="148" spans="1:4" ht="18.75" customHeight="1">
      <c r="A148" s="51"/>
      <c r="B148" s="51"/>
      <c r="C148" s="51"/>
      <c r="D148" s="96"/>
    </row>
    <row r="149" spans="1:4" ht="18.75" customHeight="1">
      <c r="A149" s="51"/>
      <c r="B149" s="51"/>
      <c r="C149" s="51"/>
      <c r="D149" s="96"/>
    </row>
    <row r="150" spans="1:4" ht="18.75" customHeight="1">
      <c r="A150" s="51"/>
      <c r="B150" s="51"/>
      <c r="C150" s="51"/>
      <c r="D150" s="96"/>
    </row>
    <row r="151" spans="1:4" ht="18.75" customHeight="1">
      <c r="A151" s="51"/>
      <c r="B151" s="51"/>
      <c r="C151" s="51"/>
      <c r="D151" s="96"/>
    </row>
    <row r="152" spans="1:4" ht="18.75" customHeight="1">
      <c r="A152" s="51"/>
      <c r="B152" s="51"/>
      <c r="C152" s="51"/>
      <c r="D152" s="96"/>
    </row>
    <row r="153" spans="1:4" ht="18.75" customHeight="1">
      <c r="A153" s="51"/>
      <c r="B153" s="51"/>
      <c r="C153" s="51"/>
      <c r="D153" s="96"/>
    </row>
    <row r="154" spans="1:4" ht="18.75" customHeight="1">
      <c r="A154" s="51"/>
      <c r="B154" s="51"/>
      <c r="C154" s="51"/>
      <c r="D154" s="96"/>
    </row>
    <row r="155" spans="1:4" ht="18.75" customHeight="1">
      <c r="A155" s="51"/>
      <c r="B155" s="51"/>
      <c r="C155" s="51"/>
      <c r="D155" s="96"/>
    </row>
    <row r="156" spans="1:4" ht="18.75" customHeight="1">
      <c r="A156" s="51"/>
      <c r="B156" s="51"/>
      <c r="C156" s="51"/>
      <c r="D156" s="96"/>
    </row>
    <row r="157" spans="1:4" ht="18.75" customHeight="1">
      <c r="A157" s="51"/>
      <c r="B157" s="51"/>
      <c r="C157" s="51"/>
      <c r="D157" s="96"/>
    </row>
    <row r="158" spans="1:4" ht="18.75" customHeight="1">
      <c r="A158" s="51"/>
      <c r="B158" s="51"/>
      <c r="C158" s="51"/>
      <c r="D158" s="96"/>
    </row>
    <row r="159" spans="1:4" ht="18.75" customHeight="1">
      <c r="A159" s="51"/>
      <c r="B159" s="51"/>
      <c r="C159" s="51"/>
      <c r="D159" s="96"/>
    </row>
    <row r="160" spans="1:4" ht="18.75" customHeight="1">
      <c r="A160" s="51"/>
      <c r="B160" s="51"/>
      <c r="C160" s="51"/>
      <c r="D160" s="96"/>
    </row>
    <row r="161" spans="1:4" ht="18.75" customHeight="1">
      <c r="A161" s="51"/>
      <c r="B161" s="51"/>
      <c r="C161" s="51"/>
      <c r="D161" s="96"/>
    </row>
    <row r="162" spans="1:4" ht="18.75" customHeight="1">
      <c r="A162" s="51"/>
      <c r="B162" s="51"/>
      <c r="C162" s="51"/>
      <c r="D162" s="96"/>
    </row>
    <row r="163" spans="1:4" ht="18.75" customHeight="1">
      <c r="A163" s="51"/>
      <c r="B163" s="51"/>
      <c r="C163" s="51"/>
      <c r="D163" s="96"/>
    </row>
    <row r="164" spans="1:4" ht="18.75" customHeight="1">
      <c r="A164" s="51"/>
      <c r="B164" s="51"/>
      <c r="C164" s="51"/>
      <c r="D164" s="96"/>
    </row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</sheetData>
  <sheetProtection/>
  <mergeCells count="4">
    <mergeCell ref="A1:D1"/>
    <mergeCell ref="C3:D3"/>
    <mergeCell ref="A3:A4"/>
    <mergeCell ref="B3:B4"/>
  </mergeCells>
  <conditionalFormatting sqref="A5:A38">
    <cfRule type="expression" priority="4" dxfId="0" stopIfTrue="1">
      <formula>"len($A:$A)=3"</formula>
    </cfRule>
  </conditionalFormatting>
  <conditionalFormatting sqref="D5:D39">
    <cfRule type="cellIs" priority="2" dxfId="1" operator="lessThan" stopIfTrue="1">
      <formula>0</formula>
    </cfRule>
    <cfRule type="cellIs" priority="3" dxfId="2" operator="greaterThan" stopIfTrue="1">
      <formula>5</formula>
    </cfRule>
  </conditionalFormatting>
  <dataValidations count="1">
    <dataValidation type="decimal" operator="greaterThanOrEqual" allowBlank="1" showInputMessage="1" showErrorMessage="1" errorTitle="提示" error="对不起，此处只能输入数字。" sqref="C6:C8">
      <formula1>-99999999999999900000</formula1>
    </dataValidation>
  </dataValidations>
  <printOptions horizontalCentered="1"/>
  <pageMargins left="0.7874015748031497" right="0.7874015748031497" top="0.7480314960629921" bottom="0.6299212598425197" header="0.4330708661417323" footer="0.3937007874015748"/>
  <pageSetup firstPageNumber="9" useFirstPageNumber="1" horizontalDpi="600" verticalDpi="600" orientation="portrait" paperSize="9" scale="95"/>
  <headerFooter alignWithMargins="0"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9"/>
  <sheetViews>
    <sheetView showZeros="0" tabSelected="1" workbookViewId="0" topLeftCell="A1">
      <pane ySplit="4" topLeftCell="A177" activePane="bottomLeft" state="frozen"/>
      <selection pane="bottomLeft" activeCell="C181" sqref="C181"/>
    </sheetView>
  </sheetViews>
  <sheetFormatPr defaultColWidth="8.75390625" defaultRowHeight="14.25"/>
  <cols>
    <col min="1" max="1" width="39.625" style="20" customWidth="1"/>
    <col min="2" max="2" width="12.50390625" style="20" customWidth="1"/>
    <col min="3" max="3" width="12.125" style="53" customWidth="1"/>
    <col min="4" max="4" width="12.125" style="21" customWidth="1"/>
    <col min="5" max="16384" width="8.75390625" style="20" customWidth="1"/>
  </cols>
  <sheetData>
    <row r="1" spans="1:4" s="18" customFormat="1" ht="24">
      <c r="A1" s="22" t="s">
        <v>345</v>
      </c>
      <c r="B1" s="22"/>
      <c r="C1" s="54"/>
      <c r="D1" s="22"/>
    </row>
    <row r="2" spans="1:4" ht="18" customHeight="1">
      <c r="A2" s="23" t="s">
        <v>346</v>
      </c>
      <c r="C2" s="55"/>
      <c r="D2" s="56" t="s">
        <v>31</v>
      </c>
    </row>
    <row r="3" spans="1:4" s="19" customFormat="1" ht="18.75" customHeight="1">
      <c r="A3" s="57" t="s">
        <v>32</v>
      </c>
      <c r="B3" s="9" t="s">
        <v>339</v>
      </c>
      <c r="C3" s="58" t="s">
        <v>340</v>
      </c>
      <c r="D3" s="9"/>
    </row>
    <row r="4" spans="1:4" s="19" customFormat="1" ht="18.75" customHeight="1">
      <c r="A4" s="57"/>
      <c r="B4" s="9"/>
      <c r="C4" s="58" t="s">
        <v>341</v>
      </c>
      <c r="D4" s="11" t="s">
        <v>36</v>
      </c>
    </row>
    <row r="5" spans="1:4" ht="17.25" customHeight="1">
      <c r="A5" s="59" t="s">
        <v>347</v>
      </c>
      <c r="B5" s="60">
        <f>SUM(B6:B31)</f>
        <v>26098</v>
      </c>
      <c r="C5" s="61">
        <f>SUM(C6:C31)</f>
        <v>26621.378250000005</v>
      </c>
      <c r="D5" s="14">
        <f aca="true" t="shared" si="0" ref="D5:D49">IF(OR(VALUE(C5)=0,ISERROR(C5/B5-1)),"",ROUND(C5/B5-1,3))</f>
        <v>0.02</v>
      </c>
    </row>
    <row r="6" spans="1:4" ht="17.25" customHeight="1">
      <c r="A6" s="62" t="s">
        <v>75</v>
      </c>
      <c r="B6" s="60">
        <v>1113</v>
      </c>
      <c r="C6" s="61">
        <v>1058.87</v>
      </c>
      <c r="D6" s="14">
        <f t="shared" si="0"/>
        <v>-0.049</v>
      </c>
    </row>
    <row r="7" spans="1:4" ht="17.25" customHeight="1">
      <c r="A7" s="62" t="s">
        <v>76</v>
      </c>
      <c r="B7" s="60">
        <v>772</v>
      </c>
      <c r="C7" s="61">
        <v>806.34</v>
      </c>
      <c r="D7" s="14">
        <f t="shared" si="0"/>
        <v>0.044</v>
      </c>
    </row>
    <row r="8" spans="1:4" ht="17.25" customHeight="1">
      <c r="A8" s="62" t="s">
        <v>77</v>
      </c>
      <c r="B8" s="60">
        <v>7866</v>
      </c>
      <c r="C8" s="61">
        <v>9105.414733</v>
      </c>
      <c r="D8" s="14">
        <f t="shared" si="0"/>
        <v>0.158</v>
      </c>
    </row>
    <row r="9" spans="1:4" ht="17.25" customHeight="1">
      <c r="A9" s="62" t="s">
        <v>78</v>
      </c>
      <c r="B9" s="60">
        <v>842</v>
      </c>
      <c r="C9" s="61">
        <v>1768</v>
      </c>
      <c r="D9" s="14">
        <f t="shared" si="0"/>
        <v>1.1</v>
      </c>
    </row>
    <row r="10" spans="1:4" ht="17.25" customHeight="1">
      <c r="A10" s="62" t="s">
        <v>79</v>
      </c>
      <c r="B10" s="60">
        <v>327</v>
      </c>
      <c r="C10" s="61">
        <v>403.094935</v>
      </c>
      <c r="D10" s="14">
        <f t="shared" si="0"/>
        <v>0.233</v>
      </c>
    </row>
    <row r="11" spans="1:4" ht="17.25" customHeight="1">
      <c r="A11" s="62" t="s">
        <v>80</v>
      </c>
      <c r="B11" s="60">
        <v>1179</v>
      </c>
      <c r="C11" s="61">
        <v>1063.69</v>
      </c>
      <c r="D11" s="14">
        <f t="shared" si="0"/>
        <v>-0.098</v>
      </c>
    </row>
    <row r="12" spans="1:4" ht="17.25" customHeight="1">
      <c r="A12" s="62" t="s">
        <v>81</v>
      </c>
      <c r="B12" s="60">
        <v>20</v>
      </c>
      <c r="C12" s="61">
        <v>200</v>
      </c>
      <c r="D12" s="14">
        <f t="shared" si="0"/>
        <v>9</v>
      </c>
    </row>
    <row r="13" spans="1:4" ht="17.25" customHeight="1">
      <c r="A13" s="62" t="s">
        <v>82</v>
      </c>
      <c r="B13" s="60">
        <v>139</v>
      </c>
      <c r="C13" s="61">
        <v>120</v>
      </c>
      <c r="D13" s="14">
        <f t="shared" si="0"/>
        <v>-0.137</v>
      </c>
    </row>
    <row r="14" spans="1:4" ht="17.25" customHeight="1">
      <c r="A14" s="62" t="s">
        <v>348</v>
      </c>
      <c r="B14" s="60"/>
      <c r="C14" s="61"/>
      <c r="D14" s="14">
        <f t="shared" si="0"/>
      </c>
    </row>
    <row r="15" spans="1:4" ht="17.25" customHeight="1">
      <c r="A15" s="62" t="s">
        <v>84</v>
      </c>
      <c r="B15" s="60">
        <v>1552</v>
      </c>
      <c r="C15" s="61">
        <v>1229.972197</v>
      </c>
      <c r="D15" s="14">
        <f t="shared" si="0"/>
        <v>-0.207</v>
      </c>
    </row>
    <row r="16" spans="1:4" ht="17.25" customHeight="1">
      <c r="A16" s="62" t="s">
        <v>85</v>
      </c>
      <c r="B16" s="60">
        <v>240</v>
      </c>
      <c r="C16" s="61">
        <v>233.923498</v>
      </c>
      <c r="D16" s="14">
        <f t="shared" si="0"/>
        <v>-0.025</v>
      </c>
    </row>
    <row r="17" spans="1:4" ht="17.25" customHeight="1">
      <c r="A17" s="62" t="s">
        <v>86</v>
      </c>
      <c r="B17" s="60"/>
      <c r="C17" s="61"/>
      <c r="D17" s="14">
        <f t="shared" si="0"/>
      </c>
    </row>
    <row r="18" spans="1:4" ht="17.25" customHeight="1">
      <c r="A18" s="62" t="s">
        <v>87</v>
      </c>
      <c r="B18" s="60"/>
      <c r="C18" s="61"/>
      <c r="D18" s="14">
        <f t="shared" si="0"/>
      </c>
    </row>
    <row r="19" spans="1:4" ht="17.25" customHeight="1">
      <c r="A19" s="62" t="s">
        <v>88</v>
      </c>
      <c r="B19" s="60"/>
      <c r="C19" s="61"/>
      <c r="D19" s="14">
        <f t="shared" si="0"/>
      </c>
    </row>
    <row r="20" spans="1:4" ht="17.25" customHeight="1">
      <c r="A20" s="62" t="s">
        <v>89</v>
      </c>
      <c r="B20" s="60">
        <v>214</v>
      </c>
      <c r="C20" s="61">
        <v>166.38</v>
      </c>
      <c r="D20" s="14">
        <f t="shared" si="0"/>
        <v>-0.223</v>
      </c>
    </row>
    <row r="21" spans="1:4" ht="17.25" customHeight="1">
      <c r="A21" s="62" t="s">
        <v>90</v>
      </c>
      <c r="B21" s="60"/>
      <c r="C21" s="61"/>
      <c r="D21" s="14">
        <f t="shared" si="0"/>
      </c>
    </row>
    <row r="22" spans="1:4" ht="17.25" customHeight="1">
      <c r="A22" s="62" t="s">
        <v>91</v>
      </c>
      <c r="B22" s="60">
        <v>76</v>
      </c>
      <c r="C22" s="61">
        <v>81.843868</v>
      </c>
      <c r="D22" s="14">
        <f t="shared" si="0"/>
        <v>0.077</v>
      </c>
    </row>
    <row r="23" spans="1:4" ht="17.25" customHeight="1">
      <c r="A23" s="62" t="s">
        <v>92</v>
      </c>
      <c r="B23" s="60">
        <v>153</v>
      </c>
      <c r="C23" s="61">
        <v>157.41</v>
      </c>
      <c r="D23" s="14">
        <f t="shared" si="0"/>
        <v>0.029</v>
      </c>
    </row>
    <row r="24" spans="1:4" ht="17.25" customHeight="1">
      <c r="A24" s="62" t="s">
        <v>93</v>
      </c>
      <c r="B24" s="60">
        <v>498</v>
      </c>
      <c r="C24" s="61">
        <v>492.06</v>
      </c>
      <c r="D24" s="14">
        <f t="shared" si="0"/>
        <v>-0.012</v>
      </c>
    </row>
    <row r="25" spans="1:4" ht="17.25" customHeight="1">
      <c r="A25" s="62" t="s">
        <v>94</v>
      </c>
      <c r="B25" s="60">
        <v>2035</v>
      </c>
      <c r="C25" s="61">
        <v>2053.05773</v>
      </c>
      <c r="D25" s="14">
        <f t="shared" si="0"/>
        <v>0.009</v>
      </c>
    </row>
    <row r="26" spans="1:4" ht="17.25" customHeight="1">
      <c r="A26" s="63" t="s">
        <v>95</v>
      </c>
      <c r="B26" s="60">
        <v>752</v>
      </c>
      <c r="C26" s="61">
        <v>733.013779</v>
      </c>
      <c r="D26" s="14">
        <f t="shared" si="0"/>
        <v>-0.025</v>
      </c>
    </row>
    <row r="27" spans="1:4" ht="17.25" customHeight="1">
      <c r="A27" s="63" t="s">
        <v>96</v>
      </c>
      <c r="B27" s="60">
        <v>259</v>
      </c>
      <c r="C27" s="61">
        <v>267.711778</v>
      </c>
      <c r="D27" s="14">
        <f t="shared" si="0"/>
        <v>0.034</v>
      </c>
    </row>
    <row r="28" spans="1:4" ht="17.25" customHeight="1">
      <c r="A28" s="63" t="s">
        <v>97</v>
      </c>
      <c r="B28" s="60">
        <v>177</v>
      </c>
      <c r="C28" s="61">
        <v>132.56</v>
      </c>
      <c r="D28" s="14">
        <f t="shared" si="0"/>
        <v>-0.251</v>
      </c>
    </row>
    <row r="29" spans="1:4" ht="17.25" customHeight="1">
      <c r="A29" s="63" t="s">
        <v>98</v>
      </c>
      <c r="B29" s="60">
        <v>2</v>
      </c>
      <c r="C29" s="61"/>
      <c r="D29" s="14"/>
    </row>
    <row r="30" spans="1:4" ht="17.25" customHeight="1">
      <c r="A30" s="63" t="s">
        <v>99</v>
      </c>
      <c r="B30" s="60">
        <v>999</v>
      </c>
      <c r="C30" s="61">
        <v>898.035732</v>
      </c>
      <c r="D30" s="14">
        <f aca="true" t="shared" si="1" ref="D30:D50">IF(OR(VALUE(C30)=0,ISERROR(C30/B30-1)),"",ROUND(C30/B30-1,3))</f>
        <v>-0.101</v>
      </c>
    </row>
    <row r="31" spans="1:4" ht="17.25" customHeight="1">
      <c r="A31" s="62" t="s">
        <v>100</v>
      </c>
      <c r="B31" s="60">
        <v>6883</v>
      </c>
      <c r="C31" s="61">
        <v>5650</v>
      </c>
      <c r="D31" s="14">
        <f t="shared" si="1"/>
        <v>-0.179</v>
      </c>
    </row>
    <row r="32" spans="1:4" ht="17.25" customHeight="1">
      <c r="A32" s="28" t="s">
        <v>349</v>
      </c>
      <c r="B32" s="60">
        <v>350</v>
      </c>
      <c r="C32" s="61">
        <v>250</v>
      </c>
      <c r="D32" s="14">
        <f t="shared" si="1"/>
        <v>-0.286</v>
      </c>
    </row>
    <row r="33" spans="1:4" ht="17.25" customHeight="1">
      <c r="A33" s="28" t="s">
        <v>350</v>
      </c>
      <c r="B33" s="60">
        <f>SUM(B34:B39)</f>
        <v>6509</v>
      </c>
      <c r="C33" s="64">
        <f>SUM(C34:C39)</f>
        <v>4811.726323000001</v>
      </c>
      <c r="D33" s="14">
        <f t="shared" si="1"/>
        <v>-0.261</v>
      </c>
    </row>
    <row r="34" spans="1:4" ht="17.25" customHeight="1">
      <c r="A34" s="62" t="s">
        <v>103</v>
      </c>
      <c r="B34" s="60"/>
      <c r="C34" s="61"/>
      <c r="D34" s="14">
        <f t="shared" si="1"/>
      </c>
    </row>
    <row r="35" spans="1:4" ht="17.25" customHeight="1">
      <c r="A35" s="62" t="s">
        <v>104</v>
      </c>
      <c r="B35" s="60">
        <v>5586</v>
      </c>
      <c r="C35" s="61">
        <v>4148.295146</v>
      </c>
      <c r="D35" s="14">
        <f t="shared" si="1"/>
        <v>-0.257</v>
      </c>
    </row>
    <row r="36" spans="1:4" ht="17.25" customHeight="1">
      <c r="A36" s="62" t="s">
        <v>105</v>
      </c>
      <c r="B36" s="60">
        <v>47</v>
      </c>
      <c r="C36" s="61">
        <v>26</v>
      </c>
      <c r="D36" s="14">
        <f t="shared" si="1"/>
        <v>-0.447</v>
      </c>
    </row>
    <row r="37" spans="1:4" ht="17.25" customHeight="1">
      <c r="A37" s="62" t="s">
        <v>106</v>
      </c>
      <c r="B37" s="60">
        <v>72</v>
      </c>
      <c r="C37" s="61">
        <v>0</v>
      </c>
      <c r="D37" s="14">
        <f t="shared" si="1"/>
      </c>
    </row>
    <row r="38" spans="1:4" ht="17.25" customHeight="1">
      <c r="A38" s="62" t="s">
        <v>107</v>
      </c>
      <c r="B38" s="60">
        <v>787</v>
      </c>
      <c r="C38" s="61">
        <v>637.431177</v>
      </c>
      <c r="D38" s="14">
        <f t="shared" si="1"/>
        <v>-0.19</v>
      </c>
    </row>
    <row r="39" spans="1:4" ht="17.25" customHeight="1">
      <c r="A39" s="62" t="s">
        <v>108</v>
      </c>
      <c r="B39" s="65">
        <v>17</v>
      </c>
      <c r="C39" s="64">
        <v>0</v>
      </c>
      <c r="D39" s="14">
        <f t="shared" si="1"/>
      </c>
    </row>
    <row r="40" spans="1:4" ht="17.25" customHeight="1">
      <c r="A40" s="66" t="s">
        <v>351</v>
      </c>
      <c r="B40" s="60">
        <f>SUM(B41:B48)</f>
        <v>32539</v>
      </c>
      <c r="C40" s="64">
        <f>SUM(C41:C48)</f>
        <v>32691.072151</v>
      </c>
      <c r="D40" s="14">
        <f t="shared" si="1"/>
        <v>0.005</v>
      </c>
    </row>
    <row r="41" spans="1:4" ht="17.25" customHeight="1">
      <c r="A41" s="62" t="s">
        <v>110</v>
      </c>
      <c r="B41" s="60">
        <v>332</v>
      </c>
      <c r="C41" s="61">
        <v>476.787793</v>
      </c>
      <c r="D41" s="14">
        <f t="shared" si="1"/>
        <v>0.436</v>
      </c>
    </row>
    <row r="42" spans="1:4" s="51" customFormat="1" ht="17.25" customHeight="1">
      <c r="A42" s="62" t="s">
        <v>111</v>
      </c>
      <c r="B42" s="60">
        <v>30926</v>
      </c>
      <c r="C42" s="61">
        <v>31051</v>
      </c>
      <c r="D42" s="14">
        <f t="shared" si="1"/>
        <v>0.004</v>
      </c>
    </row>
    <row r="43" spans="1:4" s="51" customFormat="1" ht="17.25" customHeight="1">
      <c r="A43" s="62" t="s">
        <v>112</v>
      </c>
      <c r="B43" s="60">
        <v>576</v>
      </c>
      <c r="C43" s="61">
        <v>372.886965</v>
      </c>
      <c r="D43" s="14">
        <f t="shared" si="1"/>
        <v>-0.353</v>
      </c>
    </row>
    <row r="44" spans="1:4" s="51" customFormat="1" ht="17.25" customHeight="1">
      <c r="A44" s="62" t="s">
        <v>113</v>
      </c>
      <c r="B44" s="60"/>
      <c r="C44" s="61"/>
      <c r="D44" s="14">
        <f t="shared" si="1"/>
      </c>
    </row>
    <row r="45" spans="1:4" s="51" customFormat="1" ht="17.25" customHeight="1">
      <c r="A45" s="62" t="s">
        <v>114</v>
      </c>
      <c r="B45" s="60">
        <v>58</v>
      </c>
      <c r="C45" s="61">
        <v>58</v>
      </c>
      <c r="D45" s="14">
        <f t="shared" si="1"/>
        <v>0</v>
      </c>
    </row>
    <row r="46" spans="1:4" s="51" customFormat="1" ht="17.25" customHeight="1">
      <c r="A46" s="62" t="s">
        <v>115</v>
      </c>
      <c r="B46" s="60">
        <v>647</v>
      </c>
      <c r="C46" s="61">
        <v>732.397393</v>
      </c>
      <c r="D46" s="14">
        <f t="shared" si="1"/>
        <v>0.132</v>
      </c>
    </row>
    <row r="47" spans="1:4" s="51" customFormat="1" ht="17.25" customHeight="1">
      <c r="A47" s="62" t="s">
        <v>116</v>
      </c>
      <c r="B47" s="60"/>
      <c r="C47" s="61"/>
      <c r="D47" s="14">
        <f t="shared" si="1"/>
      </c>
    </row>
    <row r="48" spans="1:4" s="51" customFormat="1" ht="17.25" customHeight="1">
      <c r="A48" s="62" t="s">
        <v>117</v>
      </c>
      <c r="B48" s="60"/>
      <c r="C48" s="61"/>
      <c r="D48" s="14">
        <f t="shared" si="1"/>
      </c>
    </row>
    <row r="49" spans="1:4" s="51" customFormat="1" ht="17.25" customHeight="1">
      <c r="A49" s="66" t="s">
        <v>352</v>
      </c>
      <c r="B49" s="60">
        <f>SUM(B50:B59)</f>
        <v>1046</v>
      </c>
      <c r="C49" s="64">
        <f>SUM(C50:C59)</f>
        <v>978.434526</v>
      </c>
      <c r="D49" s="14">
        <f t="shared" si="1"/>
        <v>-0.065</v>
      </c>
    </row>
    <row r="50" spans="1:4" s="51" customFormat="1" ht="17.25" customHeight="1">
      <c r="A50" s="62" t="s">
        <v>119</v>
      </c>
      <c r="B50" s="60">
        <v>865</v>
      </c>
      <c r="C50" s="61">
        <v>876.434526</v>
      </c>
      <c r="D50" s="14">
        <f t="shared" si="1"/>
        <v>0.013</v>
      </c>
    </row>
    <row r="51" spans="1:4" s="51" customFormat="1" ht="17.25" customHeight="1">
      <c r="A51" s="62" t="s">
        <v>120</v>
      </c>
      <c r="B51" s="60"/>
      <c r="C51" s="61"/>
      <c r="D51" s="14"/>
    </row>
    <row r="52" spans="1:4" s="51" customFormat="1" ht="17.25" customHeight="1">
      <c r="A52" s="62" t="s">
        <v>121</v>
      </c>
      <c r="B52" s="60"/>
      <c r="C52" s="61"/>
      <c r="D52" s="14">
        <f aca="true" t="shared" si="2" ref="D52:D88">IF(OR(VALUE(C52)=0,ISERROR(C52/B52-1)),"",ROUND(C52/B52-1,3))</f>
      </c>
    </row>
    <row r="53" spans="1:4" s="51" customFormat="1" ht="17.25" customHeight="1">
      <c r="A53" s="62" t="s">
        <v>122</v>
      </c>
      <c r="B53" s="60">
        <v>68</v>
      </c>
      <c r="C53" s="61">
        <v>70</v>
      </c>
      <c r="D53" s="14">
        <f t="shared" si="2"/>
        <v>0.029</v>
      </c>
    </row>
    <row r="54" spans="1:4" s="51" customFormat="1" ht="17.25" customHeight="1">
      <c r="A54" s="62" t="s">
        <v>123</v>
      </c>
      <c r="B54" s="60"/>
      <c r="C54" s="61"/>
      <c r="D54" s="14">
        <f t="shared" si="2"/>
      </c>
    </row>
    <row r="55" spans="1:4" s="51" customFormat="1" ht="17.25" customHeight="1">
      <c r="A55" s="62" t="s">
        <v>124</v>
      </c>
      <c r="B55" s="60"/>
      <c r="C55" s="61"/>
      <c r="D55" s="14">
        <f t="shared" si="2"/>
      </c>
    </row>
    <row r="56" spans="1:4" s="51" customFormat="1" ht="17.25" customHeight="1">
      <c r="A56" s="67" t="s">
        <v>125</v>
      </c>
      <c r="B56" s="68">
        <v>103</v>
      </c>
      <c r="C56" s="69">
        <v>32</v>
      </c>
      <c r="D56" s="14">
        <f t="shared" si="2"/>
        <v>-0.689</v>
      </c>
    </row>
    <row r="57" spans="1:4" s="51" customFormat="1" ht="17.25" customHeight="1">
      <c r="A57" s="67" t="s">
        <v>126</v>
      </c>
      <c r="B57" s="68"/>
      <c r="C57" s="69"/>
      <c r="D57" s="14">
        <f t="shared" si="2"/>
      </c>
    </row>
    <row r="58" spans="1:4" s="51" customFormat="1" ht="17.25" customHeight="1">
      <c r="A58" s="67" t="s">
        <v>127</v>
      </c>
      <c r="B58" s="68"/>
      <c r="C58" s="69"/>
      <c r="D58" s="14">
        <f t="shared" si="2"/>
      </c>
    </row>
    <row r="59" spans="1:4" s="51" customFormat="1" ht="17.25" customHeight="1">
      <c r="A59" s="67" t="s">
        <v>128</v>
      </c>
      <c r="B59" s="68">
        <v>10</v>
      </c>
      <c r="C59" s="69">
        <v>0</v>
      </c>
      <c r="D59" s="14">
        <f t="shared" si="2"/>
      </c>
    </row>
    <row r="60" spans="1:4" s="51" customFormat="1" ht="17.25" customHeight="1">
      <c r="A60" s="66" t="s">
        <v>129</v>
      </c>
      <c r="B60" s="60">
        <f>SUM(B61:B66)</f>
        <v>3192</v>
      </c>
      <c r="C60" s="64">
        <f>SUM(C61:C66)</f>
        <v>1236.954557</v>
      </c>
      <c r="D60" s="14">
        <f t="shared" si="2"/>
        <v>-0.612</v>
      </c>
    </row>
    <row r="61" spans="1:4" s="51" customFormat="1" ht="17.25" customHeight="1">
      <c r="A61" s="62" t="s">
        <v>130</v>
      </c>
      <c r="B61" s="60">
        <v>2367</v>
      </c>
      <c r="C61" s="61">
        <v>822.884712</v>
      </c>
      <c r="D61" s="14">
        <f t="shared" si="2"/>
        <v>-0.652</v>
      </c>
    </row>
    <row r="62" spans="1:4" s="51" customFormat="1" ht="17.25" customHeight="1">
      <c r="A62" s="62" t="s">
        <v>131</v>
      </c>
      <c r="B62" s="60">
        <v>29</v>
      </c>
      <c r="C62" s="61">
        <v>5.1</v>
      </c>
      <c r="D62" s="14">
        <f t="shared" si="2"/>
        <v>-0.824</v>
      </c>
    </row>
    <row r="63" spans="1:4" s="51" customFormat="1" ht="17.25" customHeight="1">
      <c r="A63" s="62" t="s">
        <v>132</v>
      </c>
      <c r="B63" s="60">
        <v>5</v>
      </c>
      <c r="C63" s="61">
        <v>0</v>
      </c>
      <c r="D63" s="14">
        <f t="shared" si="2"/>
      </c>
    </row>
    <row r="64" spans="1:4" s="51" customFormat="1" ht="17.25" customHeight="1">
      <c r="A64" s="62" t="s">
        <v>353</v>
      </c>
      <c r="B64" s="60"/>
      <c r="C64" s="61">
        <v>0</v>
      </c>
      <c r="D64" s="14">
        <f t="shared" si="2"/>
      </c>
    </row>
    <row r="65" spans="1:4" s="51" customFormat="1" ht="17.25" customHeight="1">
      <c r="A65" s="62" t="s">
        <v>354</v>
      </c>
      <c r="B65" s="60">
        <v>723</v>
      </c>
      <c r="C65" s="61">
        <v>378.969845</v>
      </c>
      <c r="D65" s="14">
        <f t="shared" si="2"/>
        <v>-0.476</v>
      </c>
    </row>
    <row r="66" spans="1:4" s="51" customFormat="1" ht="17.25" customHeight="1">
      <c r="A66" s="62" t="s">
        <v>135</v>
      </c>
      <c r="B66" s="60">
        <v>68</v>
      </c>
      <c r="C66" s="61">
        <v>30</v>
      </c>
      <c r="D66" s="14">
        <f t="shared" si="2"/>
        <v>-0.559</v>
      </c>
    </row>
    <row r="67" spans="1:4" s="51" customFormat="1" ht="17.25" customHeight="1">
      <c r="A67" s="66" t="s">
        <v>355</v>
      </c>
      <c r="B67" s="60">
        <f>SUM(B68:B88)</f>
        <v>30687</v>
      </c>
      <c r="C67" s="64">
        <f>SUM(C68:C88)</f>
        <v>31716.592</v>
      </c>
      <c r="D67" s="14">
        <f t="shared" si="2"/>
        <v>0.034</v>
      </c>
    </row>
    <row r="68" spans="1:4" s="51" customFormat="1" ht="17.25" customHeight="1">
      <c r="A68" s="62" t="s">
        <v>137</v>
      </c>
      <c r="B68" s="60">
        <v>1006</v>
      </c>
      <c r="C68" s="61">
        <v>1029</v>
      </c>
      <c r="D68" s="14">
        <f t="shared" si="2"/>
        <v>0.023</v>
      </c>
    </row>
    <row r="69" spans="1:4" s="51" customFormat="1" ht="17.25" customHeight="1">
      <c r="A69" s="62" t="s">
        <v>138</v>
      </c>
      <c r="B69" s="60">
        <v>559</v>
      </c>
      <c r="C69" s="61">
        <v>426</v>
      </c>
      <c r="D69" s="14">
        <f t="shared" si="2"/>
        <v>-0.238</v>
      </c>
    </row>
    <row r="70" spans="1:4" s="51" customFormat="1" ht="17.25" customHeight="1">
      <c r="A70" s="62" t="s">
        <v>139</v>
      </c>
      <c r="B70" s="60"/>
      <c r="C70" s="61"/>
      <c r="D70" s="14">
        <f t="shared" si="2"/>
      </c>
    </row>
    <row r="71" spans="1:4" s="51" customFormat="1" ht="17.25" customHeight="1">
      <c r="A71" s="62" t="s">
        <v>140</v>
      </c>
      <c r="B71" s="60">
        <v>12589</v>
      </c>
      <c r="C71" s="61">
        <v>14089</v>
      </c>
      <c r="D71" s="14">
        <f t="shared" si="2"/>
        <v>0.119</v>
      </c>
    </row>
    <row r="72" spans="1:4" s="51" customFormat="1" ht="17.25" customHeight="1">
      <c r="A72" s="62" t="s">
        <v>141</v>
      </c>
      <c r="B72" s="60"/>
      <c r="C72" s="61">
        <v>7</v>
      </c>
      <c r="D72" s="14">
        <f t="shared" si="2"/>
      </c>
    </row>
    <row r="73" spans="1:4" s="51" customFormat="1" ht="17.25" customHeight="1">
      <c r="A73" s="62" t="s">
        <v>142</v>
      </c>
      <c r="B73" s="60">
        <v>1718</v>
      </c>
      <c r="C73" s="61">
        <v>1800</v>
      </c>
      <c r="D73" s="14">
        <f t="shared" si="2"/>
        <v>0.048</v>
      </c>
    </row>
    <row r="74" spans="1:4" s="51" customFormat="1" ht="17.25" customHeight="1">
      <c r="A74" s="62" t="s">
        <v>143</v>
      </c>
      <c r="B74" s="60">
        <v>1956</v>
      </c>
      <c r="C74" s="61">
        <v>2000</v>
      </c>
      <c r="D74" s="14">
        <f t="shared" si="2"/>
        <v>0.022</v>
      </c>
    </row>
    <row r="75" spans="1:4" s="51" customFormat="1" ht="17.25" customHeight="1">
      <c r="A75" s="62" t="s">
        <v>144</v>
      </c>
      <c r="B75" s="60">
        <v>126</v>
      </c>
      <c r="C75" s="61">
        <v>120</v>
      </c>
      <c r="D75" s="14">
        <f t="shared" si="2"/>
        <v>-0.048</v>
      </c>
    </row>
    <row r="76" spans="1:4" s="51" customFormat="1" ht="17.25" customHeight="1">
      <c r="A76" s="62" t="s">
        <v>145</v>
      </c>
      <c r="B76" s="60">
        <v>2041</v>
      </c>
      <c r="C76" s="61">
        <v>1964</v>
      </c>
      <c r="D76" s="14">
        <f t="shared" si="2"/>
        <v>-0.038</v>
      </c>
    </row>
    <row r="77" spans="1:4" s="51" customFormat="1" ht="17.25" customHeight="1">
      <c r="A77" s="62" t="s">
        <v>146</v>
      </c>
      <c r="B77" s="60">
        <v>817</v>
      </c>
      <c r="C77" s="61">
        <v>790</v>
      </c>
      <c r="D77" s="14">
        <f t="shared" si="2"/>
        <v>-0.033</v>
      </c>
    </row>
    <row r="78" spans="1:4" s="51" customFormat="1" ht="17.25" customHeight="1">
      <c r="A78" s="70" t="s">
        <v>147</v>
      </c>
      <c r="B78" s="60"/>
      <c r="C78" s="61"/>
      <c r="D78" s="14">
        <f t="shared" si="2"/>
      </c>
    </row>
    <row r="79" spans="1:4" s="51" customFormat="1" ht="17.25" customHeight="1">
      <c r="A79" s="70" t="s">
        <v>148</v>
      </c>
      <c r="B79" s="60">
        <v>117</v>
      </c>
      <c r="C79" s="61">
        <v>109</v>
      </c>
      <c r="D79" s="14">
        <f t="shared" si="2"/>
        <v>-0.068</v>
      </c>
    </row>
    <row r="80" spans="1:4" s="51" customFormat="1" ht="17.25" customHeight="1">
      <c r="A80" s="70" t="s">
        <v>149</v>
      </c>
      <c r="B80" s="60">
        <v>3320</v>
      </c>
      <c r="C80" s="61">
        <v>3215</v>
      </c>
      <c r="D80" s="14">
        <f t="shared" si="2"/>
        <v>-0.032</v>
      </c>
    </row>
    <row r="81" spans="1:4" s="51" customFormat="1" ht="17.25" customHeight="1">
      <c r="A81" s="70" t="s">
        <v>356</v>
      </c>
      <c r="B81" s="60">
        <v>186</v>
      </c>
      <c r="C81" s="61">
        <v>130</v>
      </c>
      <c r="D81" s="14">
        <f t="shared" si="2"/>
        <v>-0.301</v>
      </c>
    </row>
    <row r="82" spans="1:4" s="51" customFormat="1" ht="17.25" customHeight="1">
      <c r="A82" s="70" t="s">
        <v>151</v>
      </c>
      <c r="B82" s="60">
        <v>680</v>
      </c>
      <c r="C82" s="61">
        <v>630</v>
      </c>
      <c r="D82" s="14">
        <f t="shared" si="2"/>
        <v>-0.074</v>
      </c>
    </row>
    <row r="83" spans="1:4" s="51" customFormat="1" ht="17.25" customHeight="1">
      <c r="A83" s="70" t="s">
        <v>152</v>
      </c>
      <c r="B83" s="60">
        <v>290</v>
      </c>
      <c r="C83" s="61">
        <v>356.592</v>
      </c>
      <c r="D83" s="14">
        <f t="shared" si="2"/>
        <v>0.23</v>
      </c>
    </row>
    <row r="84" spans="1:4" s="51" customFormat="1" ht="17.25" customHeight="1">
      <c r="A84" s="70" t="s">
        <v>153</v>
      </c>
      <c r="B84" s="60">
        <v>4760</v>
      </c>
      <c r="C84" s="61">
        <v>4600</v>
      </c>
      <c r="D84" s="14">
        <f t="shared" si="2"/>
        <v>-0.034</v>
      </c>
    </row>
    <row r="85" spans="1:4" s="51" customFormat="1" ht="17.25" customHeight="1">
      <c r="A85" s="70" t="s">
        <v>357</v>
      </c>
      <c r="B85" s="60"/>
      <c r="C85" s="61"/>
      <c r="D85" s="14">
        <f t="shared" si="2"/>
      </c>
    </row>
    <row r="86" spans="1:4" s="51" customFormat="1" ht="17.25" customHeight="1">
      <c r="A86" s="70" t="s">
        <v>358</v>
      </c>
      <c r="B86" s="60">
        <v>267</v>
      </c>
      <c r="C86" s="61">
        <v>221</v>
      </c>
      <c r="D86" s="14">
        <f t="shared" si="2"/>
        <v>-0.172</v>
      </c>
    </row>
    <row r="87" spans="1:4" s="51" customFormat="1" ht="17.25" customHeight="1">
      <c r="A87" s="70" t="s">
        <v>155</v>
      </c>
      <c r="B87" s="60">
        <v>54</v>
      </c>
      <c r="C87" s="61">
        <v>45</v>
      </c>
      <c r="D87" s="14">
        <f t="shared" si="2"/>
        <v>-0.167</v>
      </c>
    </row>
    <row r="88" spans="1:4" s="51" customFormat="1" ht="17.25" customHeight="1">
      <c r="A88" s="62" t="s">
        <v>156</v>
      </c>
      <c r="B88" s="60">
        <v>201</v>
      </c>
      <c r="C88" s="61">
        <v>185</v>
      </c>
      <c r="D88" s="14">
        <f t="shared" si="2"/>
        <v>-0.08</v>
      </c>
    </row>
    <row r="89" spans="1:4" s="51" customFormat="1" ht="17.25" customHeight="1">
      <c r="A89" s="32" t="s">
        <v>359</v>
      </c>
      <c r="B89" s="60">
        <f>SUM(B90:B104)</f>
        <v>23482</v>
      </c>
      <c r="C89" s="64">
        <f>SUM(C90:C104)</f>
        <v>18038</v>
      </c>
      <c r="D89" s="14">
        <f aca="true" t="shared" si="3" ref="D89:D117">IF(OR(VALUE(C89)=0,ISERROR(C89/B89-1)),"",ROUND(C89/B89-1,3))</f>
        <v>-0.232</v>
      </c>
    </row>
    <row r="90" spans="1:4" s="51" customFormat="1" ht="17.25" customHeight="1">
      <c r="A90" s="62" t="s">
        <v>158</v>
      </c>
      <c r="B90" s="60">
        <v>405</v>
      </c>
      <c r="C90" s="61">
        <v>460</v>
      </c>
      <c r="D90" s="14">
        <f t="shared" si="3"/>
        <v>0.136</v>
      </c>
    </row>
    <row r="91" spans="1:4" s="51" customFormat="1" ht="17.25" customHeight="1">
      <c r="A91" s="62" t="s">
        <v>159</v>
      </c>
      <c r="B91" s="60">
        <v>2052</v>
      </c>
      <c r="C91" s="61">
        <v>2003</v>
      </c>
      <c r="D91" s="14">
        <f t="shared" si="3"/>
        <v>-0.024</v>
      </c>
    </row>
    <row r="92" spans="1:4" s="51" customFormat="1" ht="17.25" customHeight="1">
      <c r="A92" s="67" t="s">
        <v>160</v>
      </c>
      <c r="B92" s="60">
        <v>2810</v>
      </c>
      <c r="C92" s="61">
        <v>2850</v>
      </c>
      <c r="D92" s="14">
        <f t="shared" si="3"/>
        <v>0.014</v>
      </c>
    </row>
    <row r="93" spans="1:4" s="51" customFormat="1" ht="17.25" customHeight="1">
      <c r="A93" s="67" t="s">
        <v>161</v>
      </c>
      <c r="B93" s="60">
        <v>3143</v>
      </c>
      <c r="C93" s="61">
        <v>2860</v>
      </c>
      <c r="D93" s="14">
        <f t="shared" si="3"/>
        <v>-0.09</v>
      </c>
    </row>
    <row r="94" spans="1:4" s="51" customFormat="1" ht="17.25" customHeight="1">
      <c r="A94" s="62" t="s">
        <v>162</v>
      </c>
      <c r="B94" s="60"/>
      <c r="C94" s="61"/>
      <c r="D94" s="14">
        <f t="shared" si="3"/>
      </c>
    </row>
    <row r="95" spans="1:4" s="51" customFormat="1" ht="17.25" customHeight="1">
      <c r="A95" s="62" t="s">
        <v>163</v>
      </c>
      <c r="B95" s="60">
        <v>539</v>
      </c>
      <c r="C95" s="61">
        <v>510</v>
      </c>
      <c r="D95" s="14">
        <f t="shared" si="3"/>
        <v>-0.054</v>
      </c>
    </row>
    <row r="96" spans="1:4" s="52" customFormat="1" ht="17.25" customHeight="1">
      <c r="A96" s="67" t="s">
        <v>164</v>
      </c>
      <c r="B96" s="60">
        <v>803</v>
      </c>
      <c r="C96" s="61">
        <v>580</v>
      </c>
      <c r="D96" s="71">
        <f t="shared" si="3"/>
        <v>-0.278</v>
      </c>
    </row>
    <row r="97" spans="1:4" s="51" customFormat="1" ht="17.25" customHeight="1">
      <c r="A97" s="62" t="s">
        <v>165</v>
      </c>
      <c r="B97" s="60"/>
      <c r="C97" s="61"/>
      <c r="D97" s="14">
        <f t="shared" si="3"/>
      </c>
    </row>
    <row r="98" spans="1:4" s="51" customFormat="1" ht="17.25" customHeight="1">
      <c r="A98" s="62" t="s">
        <v>360</v>
      </c>
      <c r="B98" s="60">
        <v>5768</v>
      </c>
      <c r="C98" s="61">
        <v>6461</v>
      </c>
      <c r="D98" s="14">
        <f t="shared" si="3"/>
        <v>0.12</v>
      </c>
    </row>
    <row r="99" spans="1:4" s="51" customFormat="1" ht="17.25" customHeight="1">
      <c r="A99" s="62" t="s">
        <v>167</v>
      </c>
      <c r="B99" s="60">
        <v>5982</v>
      </c>
      <c r="C99" s="61">
        <v>350</v>
      </c>
      <c r="D99" s="14">
        <f t="shared" si="3"/>
        <v>-0.941</v>
      </c>
    </row>
    <row r="100" spans="1:4" s="51" customFormat="1" ht="17.25" customHeight="1">
      <c r="A100" s="62" t="s">
        <v>361</v>
      </c>
      <c r="B100" s="60">
        <v>1365</v>
      </c>
      <c r="C100" s="61">
        <v>1420</v>
      </c>
      <c r="D100" s="14">
        <f t="shared" si="3"/>
        <v>0.04</v>
      </c>
    </row>
    <row r="101" spans="1:4" s="51" customFormat="1" ht="17.25" customHeight="1">
      <c r="A101" s="62" t="s">
        <v>169</v>
      </c>
      <c r="B101" s="60">
        <v>74</v>
      </c>
      <c r="C101" s="61">
        <v>70</v>
      </c>
      <c r="D101" s="14">
        <f t="shared" si="3"/>
        <v>-0.054</v>
      </c>
    </row>
    <row r="102" spans="1:4" s="51" customFormat="1" ht="17.25" customHeight="1">
      <c r="A102" s="62" t="s">
        <v>170</v>
      </c>
      <c r="B102" s="60">
        <v>318</v>
      </c>
      <c r="C102" s="61">
        <v>283</v>
      </c>
      <c r="D102" s="14">
        <f t="shared" si="3"/>
        <v>-0.11</v>
      </c>
    </row>
    <row r="103" spans="1:4" s="51" customFormat="1" ht="17.25" customHeight="1">
      <c r="A103" s="62" t="s">
        <v>171</v>
      </c>
      <c r="B103" s="60">
        <v>13</v>
      </c>
      <c r="C103" s="61">
        <v>11</v>
      </c>
      <c r="D103" s="14">
        <f t="shared" si="3"/>
        <v>-0.154</v>
      </c>
    </row>
    <row r="104" spans="1:4" s="51" customFormat="1" ht="17.25" customHeight="1">
      <c r="A104" s="62" t="s">
        <v>172</v>
      </c>
      <c r="B104" s="60">
        <v>210</v>
      </c>
      <c r="C104" s="61">
        <v>180</v>
      </c>
      <c r="D104" s="14">
        <f t="shared" si="3"/>
        <v>-0.143</v>
      </c>
    </row>
    <row r="105" spans="1:4" s="51" customFormat="1" ht="17.25" customHeight="1">
      <c r="A105" s="28" t="s">
        <v>362</v>
      </c>
      <c r="B105" s="60">
        <f>SUM(B106:B117)</f>
        <v>1143</v>
      </c>
      <c r="C105" s="64">
        <f>SUM(C106:C117)</f>
        <v>1036.65</v>
      </c>
      <c r="D105" s="14">
        <f t="shared" si="3"/>
        <v>-0.093</v>
      </c>
    </row>
    <row r="106" spans="1:4" s="51" customFormat="1" ht="17.25" customHeight="1">
      <c r="A106" s="62" t="s">
        <v>174</v>
      </c>
      <c r="B106" s="60">
        <v>0</v>
      </c>
      <c r="C106" s="61">
        <v>20</v>
      </c>
      <c r="D106" s="14">
        <f t="shared" si="3"/>
      </c>
    </row>
    <row r="107" spans="1:4" s="51" customFormat="1" ht="17.25" customHeight="1">
      <c r="A107" s="62" t="s">
        <v>175</v>
      </c>
      <c r="B107" s="60"/>
      <c r="C107" s="61"/>
      <c r="D107" s="14">
        <f t="shared" si="3"/>
      </c>
    </row>
    <row r="108" spans="1:4" s="51" customFormat="1" ht="17.25" customHeight="1">
      <c r="A108" s="62" t="s">
        <v>176</v>
      </c>
      <c r="B108" s="60">
        <v>460</v>
      </c>
      <c r="C108" s="61">
        <v>476.65</v>
      </c>
      <c r="D108" s="14">
        <f t="shared" si="3"/>
        <v>0.036</v>
      </c>
    </row>
    <row r="109" spans="1:4" s="51" customFormat="1" ht="17.25" customHeight="1">
      <c r="A109" s="62" t="s">
        <v>177</v>
      </c>
      <c r="B109" s="60">
        <v>419</v>
      </c>
      <c r="C109" s="61">
        <v>275</v>
      </c>
      <c r="D109" s="14">
        <f t="shared" si="3"/>
        <v>-0.344</v>
      </c>
    </row>
    <row r="110" spans="1:4" s="51" customFormat="1" ht="17.25" customHeight="1">
      <c r="A110" s="62" t="s">
        <v>178</v>
      </c>
      <c r="B110" s="60">
        <v>13</v>
      </c>
      <c r="C110" s="61">
        <v>15</v>
      </c>
      <c r="D110" s="14">
        <f t="shared" si="3"/>
        <v>0.154</v>
      </c>
    </row>
    <row r="111" spans="1:4" s="51" customFormat="1" ht="17.25" customHeight="1">
      <c r="A111" s="62" t="s">
        <v>179</v>
      </c>
      <c r="B111" s="60">
        <v>139</v>
      </c>
      <c r="C111" s="61">
        <v>145</v>
      </c>
      <c r="D111" s="14">
        <f t="shared" si="3"/>
        <v>0.043</v>
      </c>
    </row>
    <row r="112" spans="1:4" s="51" customFormat="1" ht="17.25" customHeight="1">
      <c r="A112" s="62" t="s">
        <v>180</v>
      </c>
      <c r="B112" s="60"/>
      <c r="C112" s="61"/>
      <c r="D112" s="14">
        <f t="shared" si="3"/>
      </c>
    </row>
    <row r="113" spans="1:4" s="51" customFormat="1" ht="17.25" customHeight="1">
      <c r="A113" s="62" t="s">
        <v>181</v>
      </c>
      <c r="B113" s="60">
        <v>0</v>
      </c>
      <c r="C113" s="61"/>
      <c r="D113" s="14">
        <f t="shared" si="3"/>
      </c>
    </row>
    <row r="114" spans="1:4" s="51" customFormat="1" ht="17.25" customHeight="1">
      <c r="A114" s="62" t="s">
        <v>182</v>
      </c>
      <c r="B114" s="60"/>
      <c r="C114" s="61"/>
      <c r="D114" s="14">
        <f t="shared" si="3"/>
      </c>
    </row>
    <row r="115" spans="1:4" s="51" customFormat="1" ht="17.25" customHeight="1">
      <c r="A115" s="62" t="s">
        <v>183</v>
      </c>
      <c r="B115" s="60"/>
      <c r="C115" s="61"/>
      <c r="D115" s="14">
        <f t="shared" si="3"/>
      </c>
    </row>
    <row r="116" spans="1:4" s="51" customFormat="1" ht="17.25" customHeight="1">
      <c r="A116" s="62" t="s">
        <v>184</v>
      </c>
      <c r="B116" s="60">
        <v>13</v>
      </c>
      <c r="C116" s="61">
        <v>15</v>
      </c>
      <c r="D116" s="14">
        <f t="shared" si="3"/>
        <v>0.154</v>
      </c>
    </row>
    <row r="117" spans="1:4" s="51" customFormat="1" ht="17.25" customHeight="1">
      <c r="A117" s="62" t="s">
        <v>185</v>
      </c>
      <c r="B117" s="60">
        <v>99</v>
      </c>
      <c r="C117" s="61">
        <v>90</v>
      </c>
      <c r="D117" s="14">
        <f t="shared" si="3"/>
        <v>-0.091</v>
      </c>
    </row>
    <row r="118" spans="1:4" s="51" customFormat="1" ht="17.25" customHeight="1">
      <c r="A118" s="28" t="s">
        <v>298</v>
      </c>
      <c r="B118" s="60">
        <f>SUM(B119:B124)</f>
        <v>3440</v>
      </c>
      <c r="C118" s="64">
        <f>SUM(C119:C124)</f>
        <v>8488.834349</v>
      </c>
      <c r="D118" s="14">
        <f aca="true" t="shared" si="4" ref="D118:D181">IF(OR(VALUE(C118)=0,ISERROR(C118/B118-1)),"",ROUND(C118/B118-1,3))</f>
        <v>1.468</v>
      </c>
    </row>
    <row r="119" spans="1:4" s="51" customFormat="1" ht="17.25" customHeight="1">
      <c r="A119" s="62" t="s">
        <v>187</v>
      </c>
      <c r="B119" s="60">
        <v>1187</v>
      </c>
      <c r="C119" s="61">
        <v>1443.389645</v>
      </c>
      <c r="D119" s="14">
        <f t="shared" si="4"/>
        <v>0.216</v>
      </c>
    </row>
    <row r="120" spans="1:4" s="51" customFormat="1" ht="17.25" customHeight="1">
      <c r="A120" s="62" t="s">
        <v>188</v>
      </c>
      <c r="B120" s="60">
        <v>69</v>
      </c>
      <c r="C120" s="61">
        <v>80.724704</v>
      </c>
      <c r="D120" s="14">
        <f t="shared" si="4"/>
        <v>0.17</v>
      </c>
    </row>
    <row r="121" spans="1:4" s="51" customFormat="1" ht="17.25" customHeight="1">
      <c r="A121" s="62" t="s">
        <v>189</v>
      </c>
      <c r="B121" s="60">
        <v>1325</v>
      </c>
      <c r="C121" s="61">
        <v>977.2</v>
      </c>
      <c r="D121" s="14">
        <f t="shared" si="4"/>
        <v>-0.262</v>
      </c>
    </row>
    <row r="122" spans="1:4" s="51" customFormat="1" ht="17.25" customHeight="1">
      <c r="A122" s="62" t="s">
        <v>190</v>
      </c>
      <c r="B122" s="60">
        <v>794</v>
      </c>
      <c r="C122" s="61">
        <v>941</v>
      </c>
      <c r="D122" s="14">
        <f t="shared" si="4"/>
        <v>0.185</v>
      </c>
    </row>
    <row r="123" spans="1:4" s="51" customFormat="1" ht="17.25" customHeight="1">
      <c r="A123" s="62" t="s">
        <v>191</v>
      </c>
      <c r="B123" s="60"/>
      <c r="C123" s="61"/>
      <c r="D123" s="14">
        <f t="shared" si="4"/>
      </c>
    </row>
    <row r="124" spans="1:4" s="51" customFormat="1" ht="17.25" customHeight="1">
      <c r="A124" s="62" t="s">
        <v>192</v>
      </c>
      <c r="B124" s="60">
        <v>65</v>
      </c>
      <c r="C124" s="69">
        <v>5046.52</v>
      </c>
      <c r="D124" s="14">
        <f t="shared" si="4"/>
        <v>76.639</v>
      </c>
    </row>
    <row r="125" spans="1:4" s="51" customFormat="1" ht="17.25" customHeight="1">
      <c r="A125" s="28" t="s">
        <v>310</v>
      </c>
      <c r="B125" s="60">
        <f>SUM(B126:B133)</f>
        <v>25762</v>
      </c>
      <c r="C125" s="64">
        <f>SUM(C126:C133)</f>
        <v>28850</v>
      </c>
      <c r="D125" s="14">
        <f t="shared" si="4"/>
        <v>0.12</v>
      </c>
    </row>
    <row r="126" spans="1:4" s="51" customFormat="1" ht="17.25" customHeight="1">
      <c r="A126" s="62" t="s">
        <v>194</v>
      </c>
      <c r="B126" s="60">
        <v>8213</v>
      </c>
      <c r="C126" s="61">
        <v>9350</v>
      </c>
      <c r="D126" s="14">
        <f t="shared" si="4"/>
        <v>0.138</v>
      </c>
    </row>
    <row r="127" spans="1:4" s="51" customFormat="1" ht="17.25" customHeight="1">
      <c r="A127" s="62" t="s">
        <v>195</v>
      </c>
      <c r="B127" s="60">
        <v>2904</v>
      </c>
      <c r="C127" s="61">
        <v>2820</v>
      </c>
      <c r="D127" s="14">
        <f t="shared" si="4"/>
        <v>-0.029</v>
      </c>
    </row>
    <row r="128" spans="1:4" s="51" customFormat="1" ht="17.25" customHeight="1">
      <c r="A128" s="62" t="s">
        <v>196</v>
      </c>
      <c r="B128" s="60">
        <v>2762</v>
      </c>
      <c r="C128" s="61">
        <v>3750</v>
      </c>
      <c r="D128" s="14">
        <f t="shared" si="4"/>
        <v>0.358</v>
      </c>
    </row>
    <row r="129" spans="1:4" s="51" customFormat="1" ht="17.25" customHeight="1">
      <c r="A129" s="62" t="s">
        <v>363</v>
      </c>
      <c r="B129" s="60">
        <v>10585</v>
      </c>
      <c r="C129" s="61">
        <v>11500</v>
      </c>
      <c r="D129" s="14">
        <f t="shared" si="4"/>
        <v>0.086</v>
      </c>
    </row>
    <row r="130" spans="1:4" s="51" customFormat="1" ht="17.25" customHeight="1">
      <c r="A130" s="62" t="s">
        <v>198</v>
      </c>
      <c r="B130" s="60"/>
      <c r="C130" s="61"/>
      <c r="D130" s="14">
        <f t="shared" si="4"/>
      </c>
    </row>
    <row r="131" spans="1:4" s="51" customFormat="1" ht="17.25" customHeight="1">
      <c r="A131" s="62" t="s">
        <v>364</v>
      </c>
      <c r="B131" s="60"/>
      <c r="C131" s="61">
        <v>0</v>
      </c>
      <c r="D131" s="14">
        <f t="shared" si="4"/>
      </c>
    </row>
    <row r="132" spans="1:4" s="51" customFormat="1" ht="17.25" customHeight="1">
      <c r="A132" s="62" t="s">
        <v>365</v>
      </c>
      <c r="B132" s="60">
        <v>1076</v>
      </c>
      <c r="C132" s="61">
        <v>1180</v>
      </c>
      <c r="D132" s="14">
        <f t="shared" si="4"/>
        <v>0.097</v>
      </c>
    </row>
    <row r="133" spans="1:4" s="51" customFormat="1" ht="17.25" customHeight="1">
      <c r="A133" s="62" t="s">
        <v>366</v>
      </c>
      <c r="B133" s="60">
        <v>222</v>
      </c>
      <c r="C133" s="61">
        <v>250</v>
      </c>
      <c r="D133" s="14">
        <f t="shared" si="4"/>
        <v>0.126</v>
      </c>
    </row>
    <row r="134" spans="1:4" s="51" customFormat="1" ht="17.25" customHeight="1">
      <c r="A134" s="28" t="s">
        <v>367</v>
      </c>
      <c r="B134" s="60">
        <f>SUM(B135:B138)</f>
        <v>5053</v>
      </c>
      <c r="C134" s="64">
        <f>SUM(C135:C138)</f>
        <v>5185</v>
      </c>
      <c r="D134" s="14">
        <f t="shared" si="4"/>
        <v>0.026</v>
      </c>
    </row>
    <row r="135" spans="1:4" s="51" customFormat="1" ht="17.25" customHeight="1">
      <c r="A135" s="62" t="s">
        <v>203</v>
      </c>
      <c r="B135" s="60">
        <v>4044</v>
      </c>
      <c r="C135" s="61">
        <v>4100</v>
      </c>
      <c r="D135" s="14">
        <f t="shared" si="4"/>
        <v>0.014</v>
      </c>
    </row>
    <row r="136" spans="1:4" s="51" customFormat="1" ht="17.25" customHeight="1">
      <c r="A136" s="62" t="s">
        <v>204</v>
      </c>
      <c r="B136" s="60"/>
      <c r="C136" s="61"/>
      <c r="D136" s="14">
        <f t="shared" si="4"/>
      </c>
    </row>
    <row r="137" spans="1:4" s="51" customFormat="1" ht="17.25" customHeight="1">
      <c r="A137" s="67" t="s">
        <v>205</v>
      </c>
      <c r="B137" s="68">
        <v>871</v>
      </c>
      <c r="C137" s="69">
        <v>950</v>
      </c>
      <c r="D137" s="14">
        <f t="shared" si="4"/>
        <v>0.091</v>
      </c>
    </row>
    <row r="138" spans="1:4" s="51" customFormat="1" ht="17.25" customHeight="1">
      <c r="A138" s="62" t="s">
        <v>206</v>
      </c>
      <c r="B138" s="60">
        <v>138</v>
      </c>
      <c r="C138" s="61">
        <v>135</v>
      </c>
      <c r="D138" s="14">
        <f t="shared" si="4"/>
        <v>-0.022</v>
      </c>
    </row>
    <row r="139" spans="1:4" s="51" customFormat="1" ht="17.25" customHeight="1">
      <c r="A139" s="28" t="s">
        <v>207</v>
      </c>
      <c r="B139" s="60">
        <f>SUM(B140:B148)</f>
        <v>324</v>
      </c>
      <c r="C139" s="64">
        <f>SUM(C140:C148)</f>
        <v>150</v>
      </c>
      <c r="D139" s="14">
        <f t="shared" si="4"/>
        <v>-0.537</v>
      </c>
    </row>
    <row r="140" spans="1:4" s="51" customFormat="1" ht="17.25" customHeight="1">
      <c r="A140" s="62" t="s">
        <v>208</v>
      </c>
      <c r="B140" s="60"/>
      <c r="C140" s="61"/>
      <c r="D140" s="14">
        <f t="shared" si="4"/>
      </c>
    </row>
    <row r="141" spans="1:4" s="51" customFormat="1" ht="17.25" customHeight="1">
      <c r="A141" s="62" t="s">
        <v>209</v>
      </c>
      <c r="B141" s="60"/>
      <c r="C141" s="61"/>
      <c r="D141" s="14">
        <f t="shared" si="4"/>
      </c>
    </row>
    <row r="142" spans="1:4" s="51" customFormat="1" ht="17.25" customHeight="1">
      <c r="A142" s="62" t="s">
        <v>210</v>
      </c>
      <c r="B142" s="60"/>
      <c r="C142" s="61"/>
      <c r="D142" s="14">
        <f t="shared" si="4"/>
      </c>
    </row>
    <row r="143" spans="1:4" s="51" customFormat="1" ht="17.25" customHeight="1">
      <c r="A143" s="67" t="s">
        <v>211</v>
      </c>
      <c r="B143" s="60"/>
      <c r="C143" s="61"/>
      <c r="D143" s="14">
        <f t="shared" si="4"/>
      </c>
    </row>
    <row r="144" spans="1:4" s="51" customFormat="1" ht="17.25" customHeight="1">
      <c r="A144" s="62" t="s">
        <v>212</v>
      </c>
      <c r="B144" s="60">
        <v>21</v>
      </c>
      <c r="C144" s="61">
        <v>25</v>
      </c>
      <c r="D144" s="14">
        <f t="shared" si="4"/>
        <v>0.19</v>
      </c>
    </row>
    <row r="145" spans="1:4" s="51" customFormat="1" ht="17.25" customHeight="1">
      <c r="A145" s="62" t="s">
        <v>213</v>
      </c>
      <c r="B145" s="60"/>
      <c r="C145" s="61"/>
      <c r="D145" s="14">
        <f t="shared" si="4"/>
      </c>
    </row>
    <row r="146" spans="1:4" s="51" customFormat="1" ht="17.25" customHeight="1">
      <c r="A146" s="62" t="s">
        <v>214</v>
      </c>
      <c r="B146" s="60"/>
      <c r="C146" s="61"/>
      <c r="D146" s="14">
        <f t="shared" si="4"/>
      </c>
    </row>
    <row r="147" spans="1:4" s="51" customFormat="1" ht="17.25" customHeight="1">
      <c r="A147" s="62" t="s">
        <v>215</v>
      </c>
      <c r="B147" s="60">
        <v>303</v>
      </c>
      <c r="C147" s="61">
        <v>125</v>
      </c>
      <c r="D147" s="14">
        <f t="shared" si="4"/>
        <v>-0.587</v>
      </c>
    </row>
    <row r="148" spans="1:4" s="51" customFormat="1" ht="17.25" customHeight="1">
      <c r="A148" s="62" t="s">
        <v>216</v>
      </c>
      <c r="B148" s="60"/>
      <c r="C148" s="61"/>
      <c r="D148" s="14">
        <f t="shared" si="4"/>
      </c>
    </row>
    <row r="149" spans="1:4" s="51" customFormat="1" ht="17.25" customHeight="1">
      <c r="A149" s="28" t="s">
        <v>368</v>
      </c>
      <c r="B149" s="60">
        <f>SUM(B150:B153)</f>
        <v>1254</v>
      </c>
      <c r="C149" s="64">
        <f>SUM(C150:C153)</f>
        <v>537</v>
      </c>
      <c r="D149" s="14">
        <f t="shared" si="4"/>
        <v>-0.572</v>
      </c>
    </row>
    <row r="150" spans="1:4" s="51" customFormat="1" ht="17.25" customHeight="1">
      <c r="A150" s="62" t="s">
        <v>218</v>
      </c>
      <c r="B150" s="60">
        <v>1246</v>
      </c>
      <c r="C150" s="61">
        <v>537</v>
      </c>
      <c r="D150" s="14">
        <f t="shared" si="4"/>
        <v>-0.569</v>
      </c>
    </row>
    <row r="151" spans="1:4" s="51" customFormat="1" ht="17.25" customHeight="1">
      <c r="A151" s="62" t="s">
        <v>219</v>
      </c>
      <c r="B151" s="60"/>
      <c r="C151" s="61"/>
      <c r="D151" s="14">
        <f t="shared" si="4"/>
      </c>
    </row>
    <row r="152" spans="1:4" s="51" customFormat="1" ht="17.25" customHeight="1">
      <c r="A152" s="62" t="s">
        <v>220</v>
      </c>
      <c r="B152" s="60">
        <v>8</v>
      </c>
      <c r="C152" s="61"/>
      <c r="D152" s="14">
        <f t="shared" si="4"/>
      </c>
    </row>
    <row r="153" spans="1:4" s="51" customFormat="1" ht="17.25" customHeight="1">
      <c r="A153" s="62" t="s">
        <v>221</v>
      </c>
      <c r="B153" s="60"/>
      <c r="C153" s="61"/>
      <c r="D153" s="14">
        <f t="shared" si="4"/>
      </c>
    </row>
    <row r="154" spans="1:4" s="51" customFormat="1" ht="17.25" customHeight="1">
      <c r="A154" s="28" t="s">
        <v>369</v>
      </c>
      <c r="B154" s="60">
        <f>SUM(B155:B158)</f>
        <v>0</v>
      </c>
      <c r="C154" s="64">
        <f>SUM(C155:C158)</f>
        <v>0</v>
      </c>
      <c r="D154" s="14">
        <f t="shared" si="4"/>
      </c>
    </row>
    <row r="155" spans="1:4" s="51" customFormat="1" ht="17.25" customHeight="1">
      <c r="A155" s="72" t="s">
        <v>223</v>
      </c>
      <c r="B155" s="60"/>
      <c r="C155" s="64">
        <v>0</v>
      </c>
      <c r="D155" s="14">
        <f t="shared" si="4"/>
      </c>
    </row>
    <row r="156" spans="1:4" s="51" customFormat="1" ht="17.25" customHeight="1">
      <c r="A156" s="73" t="s">
        <v>224</v>
      </c>
      <c r="B156" s="68"/>
      <c r="C156" s="64"/>
      <c r="D156" s="14">
        <f t="shared" si="4"/>
      </c>
    </row>
    <row r="157" spans="1:4" s="51" customFormat="1" ht="17.25" customHeight="1">
      <c r="A157" s="62" t="s">
        <v>225</v>
      </c>
      <c r="B157" s="60"/>
      <c r="C157" s="64">
        <v>0</v>
      </c>
      <c r="D157" s="14">
        <f t="shared" si="4"/>
      </c>
    </row>
    <row r="158" spans="1:4" s="51" customFormat="1" ht="17.25" customHeight="1">
      <c r="A158" s="62" t="s">
        <v>226</v>
      </c>
      <c r="B158" s="60"/>
      <c r="C158" s="64"/>
      <c r="D158" s="14">
        <f t="shared" si="4"/>
      </c>
    </row>
    <row r="159" spans="1:4" s="51" customFormat="1" ht="17.25" customHeight="1">
      <c r="A159" s="28" t="s">
        <v>227</v>
      </c>
      <c r="B159" s="60"/>
      <c r="C159" s="61"/>
      <c r="D159" s="14">
        <f t="shared" si="4"/>
      </c>
    </row>
    <row r="160" spans="1:4" s="51" customFormat="1" ht="17.25" customHeight="1">
      <c r="A160" s="28" t="s">
        <v>228</v>
      </c>
      <c r="B160" s="60"/>
      <c r="C160" s="61">
        <v>0</v>
      </c>
      <c r="D160" s="14">
        <f t="shared" si="4"/>
      </c>
    </row>
    <row r="161" spans="1:4" s="51" customFormat="1" ht="17.25" customHeight="1">
      <c r="A161" s="74" t="s">
        <v>229</v>
      </c>
      <c r="B161" s="75">
        <f>SUM(B162:B165)</f>
        <v>5701</v>
      </c>
      <c r="C161" s="76">
        <f>SUM(C162:C165)</f>
        <v>3885</v>
      </c>
      <c r="D161" s="14">
        <f t="shared" si="4"/>
        <v>-0.319</v>
      </c>
    </row>
    <row r="162" spans="1:4" s="51" customFormat="1" ht="17.25" customHeight="1">
      <c r="A162" s="62" t="s">
        <v>230</v>
      </c>
      <c r="B162" s="60">
        <v>5661</v>
      </c>
      <c r="C162" s="61">
        <v>3800</v>
      </c>
      <c r="D162" s="14">
        <f t="shared" si="4"/>
        <v>-0.329</v>
      </c>
    </row>
    <row r="163" spans="1:4" s="51" customFormat="1" ht="17.25" customHeight="1">
      <c r="A163" s="62" t="s">
        <v>231</v>
      </c>
      <c r="B163" s="60"/>
      <c r="C163" s="61"/>
      <c r="D163" s="14">
        <f t="shared" si="4"/>
      </c>
    </row>
    <row r="164" spans="1:4" s="51" customFormat="1" ht="17.25" customHeight="1">
      <c r="A164" s="62" t="s">
        <v>233</v>
      </c>
      <c r="B164" s="60"/>
      <c r="C164" s="61">
        <v>45</v>
      </c>
      <c r="D164" s="14">
        <f t="shared" si="4"/>
      </c>
    </row>
    <row r="165" spans="1:4" s="51" customFormat="1" ht="17.25" customHeight="1">
      <c r="A165" s="67" t="s">
        <v>234</v>
      </c>
      <c r="B165" s="60">
        <v>40</v>
      </c>
      <c r="C165" s="69">
        <v>40</v>
      </c>
      <c r="D165" s="14">
        <f t="shared" si="4"/>
        <v>0</v>
      </c>
    </row>
    <row r="166" spans="1:4" s="51" customFormat="1" ht="17.25" customHeight="1">
      <c r="A166" s="77" t="s">
        <v>235</v>
      </c>
      <c r="B166" s="68">
        <f>SUM(B167:B169)</f>
        <v>5637</v>
      </c>
      <c r="C166" s="61">
        <f>SUM(C167:C169)</f>
        <v>6232.209482</v>
      </c>
      <c r="D166" s="14">
        <f t="shared" si="4"/>
        <v>0.106</v>
      </c>
    </row>
    <row r="167" spans="1:4" s="51" customFormat="1" ht="17.25" customHeight="1">
      <c r="A167" s="62" t="s">
        <v>236</v>
      </c>
      <c r="B167" s="60">
        <v>663</v>
      </c>
      <c r="C167" s="61">
        <v>790</v>
      </c>
      <c r="D167" s="14">
        <f t="shared" si="4"/>
        <v>0.192</v>
      </c>
    </row>
    <row r="168" spans="1:4" s="51" customFormat="1" ht="17.25" customHeight="1">
      <c r="A168" s="62" t="s">
        <v>237</v>
      </c>
      <c r="B168" s="60">
        <v>4974</v>
      </c>
      <c r="C168" s="61">
        <v>5442.209482</v>
      </c>
      <c r="D168" s="14">
        <f t="shared" si="4"/>
        <v>0.094</v>
      </c>
    </row>
    <row r="169" spans="1:4" s="51" customFormat="1" ht="17.25" customHeight="1">
      <c r="A169" s="62" t="s">
        <v>238</v>
      </c>
      <c r="B169" s="60"/>
      <c r="C169" s="61"/>
      <c r="D169" s="14">
        <f t="shared" si="4"/>
      </c>
    </row>
    <row r="170" spans="1:4" s="51" customFormat="1" ht="17.25" customHeight="1">
      <c r="A170" s="66" t="s">
        <v>370</v>
      </c>
      <c r="B170" s="60">
        <f>SUM(B171:B175)</f>
        <v>311</v>
      </c>
      <c r="C170" s="61">
        <f>SUM(C171:C175)</f>
        <v>220</v>
      </c>
      <c r="D170" s="14">
        <f t="shared" si="4"/>
        <v>-0.293</v>
      </c>
    </row>
    <row r="171" spans="1:4" s="51" customFormat="1" ht="17.25" customHeight="1">
      <c r="A171" s="62" t="s">
        <v>240</v>
      </c>
      <c r="B171" s="60">
        <v>311</v>
      </c>
      <c r="C171" s="61">
        <v>220</v>
      </c>
      <c r="D171" s="14">
        <f t="shared" si="4"/>
        <v>-0.293</v>
      </c>
    </row>
    <row r="172" spans="1:4" s="51" customFormat="1" ht="17.25" customHeight="1">
      <c r="A172" s="62" t="s">
        <v>241</v>
      </c>
      <c r="B172" s="60"/>
      <c r="C172" s="61"/>
      <c r="D172" s="14">
        <f t="shared" si="4"/>
      </c>
    </row>
    <row r="173" spans="1:4" s="51" customFormat="1" ht="17.25" customHeight="1">
      <c r="A173" s="62" t="s">
        <v>242</v>
      </c>
      <c r="B173" s="60"/>
      <c r="C173" s="61"/>
      <c r="D173" s="14">
        <f t="shared" si="4"/>
      </c>
    </row>
    <row r="174" spans="1:4" s="51" customFormat="1" ht="17.25" customHeight="1">
      <c r="A174" s="62" t="s">
        <v>243</v>
      </c>
      <c r="B174" s="60"/>
      <c r="C174" s="61"/>
      <c r="D174" s="14">
        <f t="shared" si="4"/>
      </c>
    </row>
    <row r="175" spans="1:4" s="51" customFormat="1" ht="17.25" customHeight="1">
      <c r="A175" s="62" t="s">
        <v>244</v>
      </c>
      <c r="B175" s="60">
        <v>0</v>
      </c>
      <c r="C175" s="61">
        <v>0</v>
      </c>
      <c r="D175" s="14">
        <f t="shared" si="4"/>
      </c>
    </row>
    <row r="176" spans="1:4" s="51" customFormat="1" ht="17.25" customHeight="1">
      <c r="A176" s="66" t="s">
        <v>245</v>
      </c>
      <c r="B176" s="60">
        <f>B177+B178+B179+B180+B181+B182</f>
        <v>1539</v>
      </c>
      <c r="C176" s="61">
        <f>C177+C178+C179+C180+C181+C182</f>
        <v>1220</v>
      </c>
      <c r="D176" s="14">
        <f t="shared" si="4"/>
        <v>-0.207</v>
      </c>
    </row>
    <row r="177" spans="1:4" s="51" customFormat="1" ht="17.25" customHeight="1">
      <c r="A177" s="62" t="s">
        <v>246</v>
      </c>
      <c r="B177" s="60">
        <v>430</v>
      </c>
      <c r="C177" s="61">
        <v>494</v>
      </c>
      <c r="D177" s="14">
        <f t="shared" si="4"/>
        <v>0.149</v>
      </c>
    </row>
    <row r="178" spans="1:4" s="51" customFormat="1" ht="17.25" customHeight="1">
      <c r="A178" s="62" t="s">
        <v>247</v>
      </c>
      <c r="B178" s="60">
        <v>711</v>
      </c>
      <c r="C178" s="61">
        <v>333</v>
      </c>
      <c r="D178" s="14">
        <f t="shared" si="4"/>
        <v>-0.532</v>
      </c>
    </row>
    <row r="179" spans="1:4" s="51" customFormat="1" ht="17.25" customHeight="1">
      <c r="A179" s="62" t="s">
        <v>248</v>
      </c>
      <c r="B179" s="60">
        <v>104</v>
      </c>
      <c r="C179" s="61">
        <v>110</v>
      </c>
      <c r="D179" s="14">
        <f t="shared" si="4"/>
        <v>0.058</v>
      </c>
    </row>
    <row r="180" spans="1:4" s="51" customFormat="1" ht="17.25" customHeight="1">
      <c r="A180" s="62" t="s">
        <v>249</v>
      </c>
      <c r="B180" s="60">
        <v>66</v>
      </c>
      <c r="C180" s="61">
        <v>30</v>
      </c>
      <c r="D180" s="14">
        <f t="shared" si="4"/>
        <v>-0.545</v>
      </c>
    </row>
    <row r="181" spans="1:4" s="51" customFormat="1" ht="17.25" customHeight="1">
      <c r="A181" s="62" t="s">
        <v>250</v>
      </c>
      <c r="B181" s="60">
        <v>228</v>
      </c>
      <c r="C181" s="61">
        <v>253</v>
      </c>
      <c r="D181" s="14">
        <f t="shared" si="4"/>
        <v>0.11</v>
      </c>
    </row>
    <row r="182" spans="1:4" s="51" customFormat="1" ht="17.25" customHeight="1">
      <c r="A182" s="62" t="s">
        <v>251</v>
      </c>
      <c r="B182" s="60"/>
      <c r="C182" s="61"/>
      <c r="D182" s="14">
        <f aca="true" t="shared" si="5" ref="D182:D199">IF(OR(VALUE(C182)=0,ISERROR(C182/B182-1)),"",ROUND(C182/B182-1,3))</f>
      </c>
    </row>
    <row r="183" spans="1:4" s="51" customFormat="1" ht="17.25" customHeight="1">
      <c r="A183" s="62"/>
      <c r="B183" s="60"/>
      <c r="C183" s="61"/>
      <c r="D183" s="14">
        <f t="shared" si="5"/>
      </c>
    </row>
    <row r="184" spans="1:4" s="51" customFormat="1" ht="17.25" customHeight="1">
      <c r="A184" s="66" t="s">
        <v>252</v>
      </c>
      <c r="B184" s="60"/>
      <c r="C184" s="61">
        <v>2000</v>
      </c>
      <c r="D184" s="14">
        <f t="shared" si="5"/>
      </c>
    </row>
    <row r="185" spans="1:4" s="51" customFormat="1" ht="17.25" customHeight="1">
      <c r="A185" s="66" t="s">
        <v>371</v>
      </c>
      <c r="B185" s="60"/>
      <c r="C185" s="61">
        <f>B185*1.03</f>
        <v>0</v>
      </c>
      <c r="D185" s="14">
        <f t="shared" si="5"/>
      </c>
    </row>
    <row r="186" spans="1:4" s="51" customFormat="1" ht="17.25" customHeight="1">
      <c r="A186" s="66" t="s">
        <v>254</v>
      </c>
      <c r="B186" s="60"/>
      <c r="C186" s="61">
        <f>B186*1.03</f>
        <v>0</v>
      </c>
      <c r="D186" s="14">
        <f t="shared" si="5"/>
      </c>
    </row>
    <row r="187" spans="1:4" s="51" customFormat="1" ht="17.25" customHeight="1">
      <c r="A187" s="48" t="s">
        <v>255</v>
      </c>
      <c r="B187" s="65">
        <v>2098</v>
      </c>
      <c r="C187" s="61">
        <v>2028</v>
      </c>
      <c r="D187" s="14">
        <f t="shared" si="5"/>
        <v>-0.033</v>
      </c>
    </row>
    <row r="188" spans="1:4" s="51" customFormat="1" ht="17.25" customHeight="1">
      <c r="A188" s="48" t="s">
        <v>256</v>
      </c>
      <c r="B188" s="65">
        <v>11</v>
      </c>
      <c r="C188" s="64">
        <v>16</v>
      </c>
      <c r="D188" s="78">
        <f t="shared" si="5"/>
        <v>0.455</v>
      </c>
    </row>
    <row r="189" spans="1:4" s="51" customFormat="1" ht="17.25" customHeight="1">
      <c r="A189" s="35" t="s">
        <v>257</v>
      </c>
      <c r="B189" s="50">
        <f>SUM(B5,B32:B33,B40,B49,B60,B67,B89,B105,B118,B125,B134,B139,B149,B154,B159:B161,B166,B170,B176,B184:B188)</f>
        <v>176176</v>
      </c>
      <c r="C189" s="79">
        <f>SUM(C5,C32:C33,C40,C49,C60,C67,C89,C105,C118,C125,C134,C139,C149,C154,C159:C161,C166,C170,C176,C184:C188)</f>
        <v>176192.85163800002</v>
      </c>
      <c r="D189" s="37">
        <f t="shared" si="5"/>
        <v>0</v>
      </c>
    </row>
    <row r="190" spans="1:4" s="51" customFormat="1" ht="17.25" customHeight="1">
      <c r="A190" s="49" t="s">
        <v>372</v>
      </c>
      <c r="B190" s="80">
        <v>410</v>
      </c>
      <c r="C190" s="81">
        <v>974</v>
      </c>
      <c r="D190" s="37">
        <f t="shared" si="5"/>
        <v>1.376</v>
      </c>
    </row>
    <row r="191" spans="1:4" s="51" customFormat="1" ht="17.25" customHeight="1">
      <c r="A191" s="49" t="s">
        <v>259</v>
      </c>
      <c r="B191" s="82">
        <f>SUM(B192:B198)</f>
        <v>22731</v>
      </c>
      <c r="C191" s="61">
        <f>SUM(C192:C198)</f>
        <v>22185</v>
      </c>
      <c r="D191" s="37">
        <f t="shared" si="5"/>
        <v>-0.024</v>
      </c>
    </row>
    <row r="192" spans="1:4" s="51" customFormat="1" ht="17.25" customHeight="1">
      <c r="A192" s="42" t="s">
        <v>260</v>
      </c>
      <c r="B192" s="83"/>
      <c r="C192" s="84"/>
      <c r="D192" s="37">
        <f t="shared" si="5"/>
      </c>
    </row>
    <row r="193" spans="1:4" s="51" customFormat="1" ht="17.25" customHeight="1">
      <c r="A193" s="42" t="s">
        <v>261</v>
      </c>
      <c r="B193" s="83"/>
      <c r="C193" s="84"/>
      <c r="D193" s="37">
        <f t="shared" si="5"/>
      </c>
    </row>
    <row r="194" spans="1:4" s="51" customFormat="1" ht="17.25" customHeight="1">
      <c r="A194" s="42" t="s">
        <v>373</v>
      </c>
      <c r="B194" s="83">
        <v>9664</v>
      </c>
      <c r="C194" s="84">
        <v>8687</v>
      </c>
      <c r="D194" s="37">
        <f t="shared" si="5"/>
        <v>-0.101</v>
      </c>
    </row>
    <row r="195" spans="1:4" s="51" customFormat="1" ht="17.25" customHeight="1">
      <c r="A195" s="42" t="s">
        <v>263</v>
      </c>
      <c r="B195" s="60"/>
      <c r="C195" s="61"/>
      <c r="D195" s="37">
        <f t="shared" si="5"/>
      </c>
    </row>
    <row r="196" spans="1:4" s="51" customFormat="1" ht="17.25" customHeight="1">
      <c r="A196" s="42" t="s">
        <v>264</v>
      </c>
      <c r="B196" s="82">
        <v>2341</v>
      </c>
      <c r="C196" s="61"/>
      <c r="D196" s="37">
        <f t="shared" si="5"/>
      </c>
    </row>
    <row r="197" spans="1:4" s="51" customFormat="1" ht="17.25" customHeight="1">
      <c r="A197" s="42" t="s">
        <v>265</v>
      </c>
      <c r="B197" s="83">
        <v>174</v>
      </c>
      <c r="C197" s="84"/>
      <c r="D197" s="37">
        <f t="shared" si="5"/>
      </c>
    </row>
    <row r="198" spans="1:4" s="51" customFormat="1" ht="17.25" customHeight="1">
      <c r="A198" s="42" t="s">
        <v>374</v>
      </c>
      <c r="B198" s="83">
        <v>10552</v>
      </c>
      <c r="C198" s="84">
        <v>13498</v>
      </c>
      <c r="D198" s="37">
        <f t="shared" si="5"/>
        <v>0.279</v>
      </c>
    </row>
    <row r="199" spans="1:4" s="51" customFormat="1" ht="17.25" customHeight="1">
      <c r="A199" s="35" t="s">
        <v>267</v>
      </c>
      <c r="B199" s="85">
        <f>SUM(B189,B190,B191)</f>
        <v>199317</v>
      </c>
      <c r="C199" s="86">
        <f>SUM(C189,C190,C191)</f>
        <v>199351.85163800002</v>
      </c>
      <c r="D199" s="37">
        <f t="shared" si="5"/>
        <v>0</v>
      </c>
    </row>
  </sheetData>
  <sheetProtection/>
  <mergeCells count="4">
    <mergeCell ref="A1:D1"/>
    <mergeCell ref="C3:D3"/>
    <mergeCell ref="A3:A4"/>
    <mergeCell ref="B3:B4"/>
  </mergeCells>
  <conditionalFormatting sqref="D5:D199">
    <cfRule type="cellIs" priority="1" dxfId="1" operator="lessThan" stopIfTrue="1">
      <formula>0</formula>
    </cfRule>
    <cfRule type="cellIs" priority="2" dxfId="2" operator="greaterThan" stopIfTrue="1">
      <formula>5</formula>
    </cfRule>
  </conditionalFormatting>
  <printOptions horizontalCentered="1"/>
  <pageMargins left="0.7874015748031497" right="0.7874015748031497" top="0.7874015748031497" bottom="0.5905511811023623" header="0.5905511811023623" footer="0.3937007874015748"/>
  <pageSetup firstPageNumber="10" useFirstPageNumber="1" horizontalDpi="600" verticalDpi="600" orientation="portrait" paperSize="9" scale="95"/>
  <headerFooter alignWithMargins="0"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8"/>
  <sheetViews>
    <sheetView showZeros="0" workbookViewId="0" topLeftCell="A1">
      <pane ySplit="4" topLeftCell="A72" activePane="bottomLeft" state="frozen"/>
      <selection pane="bottomLeft" activeCell="F29" sqref="F29"/>
    </sheetView>
  </sheetViews>
  <sheetFormatPr defaultColWidth="8.75390625" defaultRowHeight="14.25"/>
  <cols>
    <col min="1" max="1" width="53.875" style="20" customWidth="1"/>
    <col min="2" max="2" width="10.25390625" style="20" customWidth="1"/>
    <col min="3" max="3" width="11.625" style="20" customWidth="1"/>
    <col min="4" max="4" width="11.50390625" style="21" customWidth="1"/>
    <col min="5" max="16384" width="8.75390625" style="20" customWidth="1"/>
  </cols>
  <sheetData>
    <row r="1" spans="1:4" s="18" customFormat="1" ht="24">
      <c r="A1" s="22" t="s">
        <v>375</v>
      </c>
      <c r="B1" s="22"/>
      <c r="C1" s="22"/>
      <c r="D1" s="22"/>
    </row>
    <row r="2" spans="1:4" ht="24.75" customHeight="1">
      <c r="A2" s="23" t="s">
        <v>376</v>
      </c>
      <c r="B2" s="24"/>
      <c r="D2" s="25" t="s">
        <v>31</v>
      </c>
    </row>
    <row r="3" spans="1:4" s="19" customFormat="1" ht="16.5" customHeight="1">
      <c r="A3" s="8" t="s">
        <v>32</v>
      </c>
      <c r="B3" s="9" t="s">
        <v>339</v>
      </c>
      <c r="C3" s="9" t="s">
        <v>340</v>
      </c>
      <c r="D3" s="9"/>
    </row>
    <row r="4" spans="1:4" s="19" customFormat="1" ht="16.5" customHeight="1">
      <c r="A4" s="10"/>
      <c r="B4" s="9"/>
      <c r="C4" s="9" t="s">
        <v>341</v>
      </c>
      <c r="D4" s="11" t="s">
        <v>36</v>
      </c>
    </row>
    <row r="5" spans="1:4" ht="16.5" customHeight="1">
      <c r="A5" s="26" t="s">
        <v>270</v>
      </c>
      <c r="B5" s="27"/>
      <c r="C5" s="27"/>
      <c r="D5" s="14">
        <f aca="true" t="shared" si="0" ref="D5:D14">IF(OR(VALUE(C5)=0,ISERROR(C5/B5-1)),"",ROUND(C5/B5-1,3))</f>
      </c>
    </row>
    <row r="6" spans="1:4" ht="16.5" customHeight="1">
      <c r="A6" s="26" t="s">
        <v>271</v>
      </c>
      <c r="B6" s="27"/>
      <c r="C6" s="27"/>
      <c r="D6" s="14">
        <f t="shared" si="0"/>
      </c>
    </row>
    <row r="7" spans="1:4" ht="16.5" customHeight="1">
      <c r="A7" s="28" t="s">
        <v>272</v>
      </c>
      <c r="B7" s="29"/>
      <c r="C7" s="29"/>
      <c r="D7" s="14">
        <f t="shared" si="0"/>
      </c>
    </row>
    <row r="8" spans="1:4" ht="16.5" customHeight="1">
      <c r="A8" s="28" t="s">
        <v>275</v>
      </c>
      <c r="B8" s="29">
        <v>0</v>
      </c>
      <c r="C8" s="29">
        <v>0</v>
      </c>
      <c r="D8" s="14">
        <f t="shared" si="0"/>
      </c>
    </row>
    <row r="9" spans="1:4" ht="16.5" customHeight="1">
      <c r="A9" s="26" t="s">
        <v>277</v>
      </c>
      <c r="B9" s="27"/>
      <c r="C9" s="27"/>
      <c r="D9" s="14">
        <f t="shared" si="0"/>
      </c>
    </row>
    <row r="10" spans="1:4" ht="16.5" customHeight="1">
      <c r="A10" s="28" t="s">
        <v>278</v>
      </c>
      <c r="B10" s="27"/>
      <c r="C10" s="27"/>
      <c r="D10" s="14">
        <f t="shared" si="0"/>
      </c>
    </row>
    <row r="11" spans="1:4" ht="16.5" customHeight="1">
      <c r="A11" s="28" t="s">
        <v>279</v>
      </c>
      <c r="B11" s="29"/>
      <c r="C11" s="29"/>
      <c r="D11" s="14">
        <f t="shared" si="0"/>
      </c>
    </row>
    <row r="12" spans="1:4" ht="16.5" customHeight="1">
      <c r="A12" s="28" t="s">
        <v>377</v>
      </c>
      <c r="B12" s="30">
        <v>6440</v>
      </c>
      <c r="C12" s="27">
        <v>8000</v>
      </c>
      <c r="D12" s="14">
        <f t="shared" si="0"/>
        <v>0.242</v>
      </c>
    </row>
    <row r="13" spans="1:4" ht="16.5" customHeight="1">
      <c r="A13" s="28" t="s">
        <v>378</v>
      </c>
      <c r="B13" s="30">
        <v>494</v>
      </c>
      <c r="C13" s="27">
        <v>150</v>
      </c>
      <c r="D13" s="14">
        <f t="shared" si="0"/>
        <v>-0.696</v>
      </c>
    </row>
    <row r="14" spans="1:4" ht="16.5" customHeight="1">
      <c r="A14" s="28" t="s">
        <v>379</v>
      </c>
      <c r="B14" s="30">
        <v>1291</v>
      </c>
      <c r="C14" s="27">
        <v>150</v>
      </c>
      <c r="D14" s="14">
        <f t="shared" si="0"/>
        <v>-0.884</v>
      </c>
    </row>
    <row r="15" spans="1:4" ht="16.5" customHeight="1">
      <c r="A15" s="28" t="s">
        <v>380</v>
      </c>
      <c r="B15" s="30">
        <v>-449</v>
      </c>
      <c r="C15" s="27"/>
      <c r="D15" s="14"/>
    </row>
    <row r="16" spans="1:4" ht="16.5" customHeight="1">
      <c r="A16" s="28" t="s">
        <v>381</v>
      </c>
      <c r="B16" s="30">
        <v>86</v>
      </c>
      <c r="C16" s="27">
        <v>100</v>
      </c>
      <c r="D16" s="14">
        <f aca="true" t="shared" si="1" ref="D16:D22">IF(OR(VALUE(C16)=0,ISERROR(C16/B16-1)),"",ROUND(C16/B16-1,3))</f>
        <v>0.163</v>
      </c>
    </row>
    <row r="17" spans="1:4" ht="16.5" customHeight="1">
      <c r="A17" s="31" t="s">
        <v>382</v>
      </c>
      <c r="B17" s="29">
        <v>296</v>
      </c>
      <c r="C17" s="29">
        <v>320</v>
      </c>
      <c r="D17" s="14">
        <f t="shared" si="1"/>
        <v>0.081</v>
      </c>
    </row>
    <row r="18" spans="1:4" ht="16.5" customHeight="1">
      <c r="A18" s="28" t="s">
        <v>282</v>
      </c>
      <c r="B18" s="29">
        <v>1608</v>
      </c>
      <c r="C18" s="29">
        <v>410</v>
      </c>
      <c r="D18" s="14">
        <f t="shared" si="1"/>
        <v>-0.745</v>
      </c>
    </row>
    <row r="19" spans="1:4" ht="16.5" customHeight="1">
      <c r="A19" s="32" t="s">
        <v>383</v>
      </c>
      <c r="B19" s="33">
        <f>SUM(B20:B22)</f>
        <v>182</v>
      </c>
      <c r="C19" s="33">
        <f>SUM(C20:C22)</f>
        <v>1870.2</v>
      </c>
      <c r="D19" s="14">
        <f t="shared" si="1"/>
        <v>9.276</v>
      </c>
    </row>
    <row r="20" spans="1:4" ht="16.5" customHeight="1">
      <c r="A20" s="32" t="s">
        <v>283</v>
      </c>
      <c r="B20" s="33">
        <v>15</v>
      </c>
      <c r="C20" s="33">
        <v>668</v>
      </c>
      <c r="D20" s="14">
        <f t="shared" si="1"/>
        <v>43.533</v>
      </c>
    </row>
    <row r="21" spans="1:4" ht="16.5" customHeight="1">
      <c r="A21" s="32" t="s">
        <v>284</v>
      </c>
      <c r="B21" s="33">
        <v>51</v>
      </c>
      <c r="C21" s="33">
        <v>382.2</v>
      </c>
      <c r="D21" s="14">
        <f t="shared" si="1"/>
        <v>6.494</v>
      </c>
    </row>
    <row r="22" spans="1:4" ht="16.5" customHeight="1">
      <c r="A22" s="34" t="s">
        <v>285</v>
      </c>
      <c r="B22" s="33">
        <v>116</v>
      </c>
      <c r="C22" s="33">
        <v>820</v>
      </c>
      <c r="D22" s="14">
        <f t="shared" si="1"/>
        <v>6.069</v>
      </c>
    </row>
    <row r="23" spans="1:4" ht="16.5" customHeight="1">
      <c r="A23" s="35" t="s">
        <v>62</v>
      </c>
      <c r="B23" s="36">
        <f>SUM(B5:B19)</f>
        <v>9948</v>
      </c>
      <c r="C23" s="36">
        <f>SUM(C5:C19)</f>
        <v>11000.2</v>
      </c>
      <c r="D23" s="37">
        <f aca="true" t="shared" si="2" ref="D22:D28">IF(OR(VALUE(C23)=0,ISERROR(C23/B23-1)),"",ROUND(C23/B23-1,3))</f>
        <v>0.106</v>
      </c>
    </row>
    <row r="24" spans="1:4" ht="16.5" customHeight="1">
      <c r="A24" s="38" t="s">
        <v>63</v>
      </c>
      <c r="B24" s="39">
        <f>SUM(B25,B30:B31)</f>
        <v>42110</v>
      </c>
      <c r="C24" s="36">
        <f>SUM(C25,C30:C31)</f>
        <v>5816</v>
      </c>
      <c r="D24" s="37">
        <f t="shared" si="2"/>
        <v>-0.862</v>
      </c>
    </row>
    <row r="25" spans="1:4" ht="16.5" customHeight="1">
      <c r="A25" s="40" t="s">
        <v>286</v>
      </c>
      <c r="B25" s="29">
        <f>SUM(B26:B29)</f>
        <v>42110</v>
      </c>
      <c r="C25" s="29">
        <f>SUM(C26:C29)</f>
        <v>3360</v>
      </c>
      <c r="D25" s="37">
        <f t="shared" si="2"/>
        <v>-0.92</v>
      </c>
    </row>
    <row r="26" spans="1:4" ht="16.5" customHeight="1">
      <c r="A26" s="41" t="s">
        <v>287</v>
      </c>
      <c r="B26" s="29">
        <v>4210</v>
      </c>
      <c r="C26" s="29">
        <v>2700</v>
      </c>
      <c r="D26" s="37">
        <f t="shared" si="2"/>
        <v>-0.359</v>
      </c>
    </row>
    <row r="27" spans="1:4" ht="16.5" customHeight="1">
      <c r="A27" s="41" t="s">
        <v>288</v>
      </c>
      <c r="B27" s="29"/>
      <c r="C27" s="29"/>
      <c r="D27" s="37">
        <f t="shared" si="2"/>
      </c>
    </row>
    <row r="28" spans="1:4" ht="16.5" customHeight="1">
      <c r="A28" s="41" t="s">
        <v>289</v>
      </c>
      <c r="B28" s="29"/>
      <c r="C28" s="29"/>
      <c r="D28" s="37">
        <f t="shared" si="2"/>
      </c>
    </row>
    <row r="29" spans="1:4" ht="16.5" customHeight="1">
      <c r="A29" s="42" t="s">
        <v>384</v>
      </c>
      <c r="B29" s="29">
        <v>37900</v>
      </c>
      <c r="C29" s="29">
        <v>660</v>
      </c>
      <c r="D29" s="37">
        <f aca="true" t="shared" si="3" ref="D29:D49">IF(OR(VALUE(C29)=0,ISERROR(C29/B29-1)),"",ROUND(C29/B29-1,3))</f>
        <v>-0.983</v>
      </c>
    </row>
    <row r="30" spans="1:4" ht="16.5" customHeight="1">
      <c r="A30" s="40" t="s">
        <v>67</v>
      </c>
      <c r="B30" s="29">
        <v>0</v>
      </c>
      <c r="C30" s="29">
        <v>2456</v>
      </c>
      <c r="D30" s="37">
        <f t="shared" si="3"/>
      </c>
    </row>
    <row r="31" spans="1:4" ht="16.5" customHeight="1">
      <c r="A31" s="42" t="s">
        <v>291</v>
      </c>
      <c r="B31" s="29"/>
      <c r="C31" s="29"/>
      <c r="D31" s="37">
        <f t="shared" si="3"/>
      </c>
    </row>
    <row r="32" spans="1:4" ht="16.5" customHeight="1">
      <c r="A32" s="35" t="s">
        <v>292</v>
      </c>
      <c r="B32" s="36">
        <f>SUM(B23,B24)</f>
        <v>52058</v>
      </c>
      <c r="C32" s="36">
        <f>SUM(C23,C24)</f>
        <v>16816.2</v>
      </c>
      <c r="D32" s="37">
        <f t="shared" si="3"/>
        <v>-0.677</v>
      </c>
    </row>
    <row r="33" spans="1:4" ht="16.5" customHeight="1">
      <c r="A33" s="43"/>
      <c r="B33" s="43"/>
      <c r="C33" s="43"/>
      <c r="D33" s="37">
        <f t="shared" si="3"/>
      </c>
    </row>
    <row r="34" spans="1:4" ht="16.5" customHeight="1">
      <c r="A34" s="28" t="s">
        <v>385</v>
      </c>
      <c r="B34" s="44">
        <f>B35+B36</f>
        <v>3</v>
      </c>
      <c r="C34" s="44">
        <f>C35+C36</f>
        <v>5</v>
      </c>
      <c r="D34" s="37">
        <f t="shared" si="3"/>
        <v>0.667</v>
      </c>
    </row>
    <row r="35" spans="1:4" ht="16.5" customHeight="1">
      <c r="A35" s="42" t="s">
        <v>386</v>
      </c>
      <c r="B35" s="44">
        <v>3</v>
      </c>
      <c r="C35" s="44">
        <v>5</v>
      </c>
      <c r="D35" s="37">
        <f t="shared" si="3"/>
        <v>0.667</v>
      </c>
    </row>
    <row r="36" spans="1:4" ht="16.5" customHeight="1">
      <c r="A36" s="42" t="s">
        <v>387</v>
      </c>
      <c r="B36" s="44"/>
      <c r="C36" s="44"/>
      <c r="D36" s="37"/>
    </row>
    <row r="37" spans="1:4" ht="16.5" customHeight="1">
      <c r="A37" s="28" t="s">
        <v>295</v>
      </c>
      <c r="B37" s="44">
        <f>SUM(B38:B39)</f>
        <v>1062</v>
      </c>
      <c r="C37" s="44">
        <f>SUM(C38:C39)</f>
        <v>1150</v>
      </c>
      <c r="D37" s="37">
        <f t="shared" si="3"/>
        <v>0.083</v>
      </c>
    </row>
    <row r="38" spans="1:4" ht="16.5" customHeight="1">
      <c r="A38" s="42" t="s">
        <v>296</v>
      </c>
      <c r="B38" s="44">
        <v>1062</v>
      </c>
      <c r="C38" s="44">
        <v>1150</v>
      </c>
      <c r="D38" s="37">
        <f t="shared" si="3"/>
        <v>0.083</v>
      </c>
    </row>
    <row r="39" spans="1:4" ht="16.5" customHeight="1">
      <c r="A39" s="42" t="s">
        <v>297</v>
      </c>
      <c r="B39" s="44"/>
      <c r="C39" s="44"/>
      <c r="D39" s="37">
        <f t="shared" si="3"/>
      </c>
    </row>
    <row r="40" spans="1:4" ht="16.5" customHeight="1">
      <c r="A40" s="28" t="s">
        <v>298</v>
      </c>
      <c r="B40" s="44">
        <f>SUM(B41:B51)</f>
        <v>4014</v>
      </c>
      <c r="C40" s="44">
        <f>SUM(C41:C49)</f>
        <v>2617</v>
      </c>
      <c r="D40" s="37">
        <f t="shared" si="3"/>
        <v>-0.348</v>
      </c>
    </row>
    <row r="41" spans="1:4" ht="16.5" customHeight="1">
      <c r="A41" s="42" t="s">
        <v>388</v>
      </c>
      <c r="B41" s="44"/>
      <c r="C41" s="44"/>
      <c r="D41" s="37">
        <f t="shared" si="3"/>
      </c>
    </row>
    <row r="42" spans="1:4" ht="16.5" customHeight="1">
      <c r="A42" s="42" t="s">
        <v>300</v>
      </c>
      <c r="B42" s="44">
        <v>4014</v>
      </c>
      <c r="C42" s="44">
        <v>2617</v>
      </c>
      <c r="D42" s="37">
        <f t="shared" si="3"/>
        <v>-0.348</v>
      </c>
    </row>
    <row r="43" spans="1:4" ht="16.5" customHeight="1">
      <c r="A43" s="42" t="s">
        <v>389</v>
      </c>
      <c r="B43" s="44"/>
      <c r="C43" s="44"/>
      <c r="D43" s="37">
        <f t="shared" si="3"/>
      </c>
    </row>
    <row r="44" spans="1:4" ht="16.5" customHeight="1">
      <c r="A44" s="42" t="s">
        <v>302</v>
      </c>
      <c r="B44" s="44"/>
      <c r="C44" s="44"/>
      <c r="D44" s="37">
        <f t="shared" si="3"/>
      </c>
    </row>
    <row r="45" spans="1:4" ht="16.5" customHeight="1">
      <c r="A45" s="42" t="s">
        <v>303</v>
      </c>
      <c r="B45" s="44"/>
      <c r="C45" s="44"/>
      <c r="D45" s="37">
        <f t="shared" si="3"/>
      </c>
    </row>
    <row r="46" spans="1:4" ht="16.5" customHeight="1">
      <c r="A46" s="42" t="s">
        <v>304</v>
      </c>
      <c r="B46" s="44"/>
      <c r="C46" s="44"/>
      <c r="D46" s="37">
        <f t="shared" si="3"/>
      </c>
    </row>
    <row r="47" spans="1:4" ht="16.5" customHeight="1">
      <c r="A47" s="42" t="s">
        <v>305</v>
      </c>
      <c r="B47" s="44"/>
      <c r="C47" s="44"/>
      <c r="D47" s="37">
        <f t="shared" si="3"/>
      </c>
    </row>
    <row r="48" spans="1:4" ht="16.5" customHeight="1">
      <c r="A48" s="45" t="s">
        <v>306</v>
      </c>
      <c r="B48" s="46"/>
      <c r="C48" s="46"/>
      <c r="D48" s="37">
        <f t="shared" si="3"/>
      </c>
    </row>
    <row r="49" spans="1:4" ht="16.5" customHeight="1">
      <c r="A49" s="45" t="s">
        <v>307</v>
      </c>
      <c r="B49" s="46"/>
      <c r="C49" s="46"/>
      <c r="D49" s="37">
        <f t="shared" si="3"/>
      </c>
    </row>
    <row r="50" spans="1:4" ht="16.5" customHeight="1">
      <c r="A50" s="45" t="s">
        <v>308</v>
      </c>
      <c r="B50" s="46">
        <v>0</v>
      </c>
      <c r="C50" s="46"/>
      <c r="D50" s="37"/>
    </row>
    <row r="51" spans="1:4" ht="16.5" customHeight="1">
      <c r="A51" s="45" t="s">
        <v>390</v>
      </c>
      <c r="B51" s="46"/>
      <c r="C51" s="46"/>
      <c r="D51" s="37"/>
    </row>
    <row r="52" spans="1:4" ht="16.5" customHeight="1">
      <c r="A52" s="28" t="s">
        <v>310</v>
      </c>
      <c r="B52" s="44">
        <f>SUM(B53:B61)</f>
        <v>87</v>
      </c>
      <c r="C52" s="44">
        <f>SUM(C53:C61)</f>
        <v>100</v>
      </c>
      <c r="D52" s="37">
        <f aca="true" t="shared" si="4" ref="D52:D59">IF(OR(VALUE(C52)=0,ISERROR(C52/B52-1)),"",ROUND(C52/B52-1,3))</f>
        <v>0.149</v>
      </c>
    </row>
    <row r="53" spans="1:4" ht="16.5" customHeight="1">
      <c r="A53" s="42" t="s">
        <v>311</v>
      </c>
      <c r="B53" s="44"/>
      <c r="C53" s="44"/>
      <c r="D53" s="37">
        <f t="shared" si="4"/>
      </c>
    </row>
    <row r="54" spans="1:4" ht="16.5" customHeight="1">
      <c r="A54" s="42" t="s">
        <v>312</v>
      </c>
      <c r="B54" s="44"/>
      <c r="C54" s="44"/>
      <c r="D54" s="37">
        <f t="shared" si="4"/>
      </c>
    </row>
    <row r="55" spans="1:4" ht="16.5" customHeight="1">
      <c r="A55" s="42" t="s">
        <v>313</v>
      </c>
      <c r="B55" s="44"/>
      <c r="C55" s="44"/>
      <c r="D55" s="37">
        <f t="shared" si="4"/>
      </c>
    </row>
    <row r="56" spans="1:4" ht="16.5" customHeight="1">
      <c r="A56" s="42" t="s">
        <v>314</v>
      </c>
      <c r="B56" s="44"/>
      <c r="C56" s="44"/>
      <c r="D56" s="37">
        <f t="shared" si="4"/>
      </c>
    </row>
    <row r="57" spans="1:4" ht="16.5" customHeight="1">
      <c r="A57" s="42" t="s">
        <v>315</v>
      </c>
      <c r="B57" s="44"/>
      <c r="C57" s="44"/>
      <c r="D57" s="37">
        <f t="shared" si="4"/>
      </c>
    </row>
    <row r="58" spans="1:4" ht="16.5" customHeight="1">
      <c r="A58" s="42" t="s">
        <v>391</v>
      </c>
      <c r="B58" s="44">
        <v>87</v>
      </c>
      <c r="C58" s="44">
        <v>100</v>
      </c>
      <c r="D58" s="37">
        <f t="shared" si="4"/>
        <v>0.149</v>
      </c>
    </row>
    <row r="59" spans="1:4" ht="16.5" customHeight="1">
      <c r="A59" s="42" t="s">
        <v>317</v>
      </c>
      <c r="B59" s="44"/>
      <c r="C59" s="44"/>
      <c r="D59" s="37">
        <f t="shared" si="4"/>
      </c>
    </row>
    <row r="60" spans="1:4" ht="16.5" customHeight="1">
      <c r="A60" s="42" t="s">
        <v>318</v>
      </c>
      <c r="B60" s="44"/>
      <c r="C60" s="44"/>
      <c r="D60" s="14">
        <f aca="true" t="shared" si="5" ref="D60:D73">IF(OR(VALUE(C60)=0,ISERROR(C60/B60-1)),"",ROUND(C60/B60-1,3))</f>
      </c>
    </row>
    <row r="61" spans="1:4" ht="16.5" customHeight="1">
      <c r="A61" s="42" t="s">
        <v>318</v>
      </c>
      <c r="B61" s="44"/>
      <c r="C61" s="44"/>
      <c r="D61" s="14">
        <f t="shared" si="5"/>
      </c>
    </row>
    <row r="62" spans="1:4" ht="16.5" customHeight="1">
      <c r="A62" s="28" t="s">
        <v>319</v>
      </c>
      <c r="B62" s="44">
        <f>SUM(B63:B65)</f>
        <v>0</v>
      </c>
      <c r="C62" s="44">
        <f>SUM(C63:C65)</f>
        <v>0</v>
      </c>
      <c r="D62" s="14">
        <f t="shared" si="5"/>
      </c>
    </row>
    <row r="63" spans="1:4" ht="16.5" customHeight="1">
      <c r="A63" s="42" t="s">
        <v>320</v>
      </c>
      <c r="B63" s="44"/>
      <c r="C63" s="44"/>
      <c r="D63" s="14">
        <f t="shared" si="5"/>
      </c>
    </row>
    <row r="64" spans="1:4" ht="16.5" customHeight="1">
      <c r="A64" s="42" t="s">
        <v>321</v>
      </c>
      <c r="B64" s="44"/>
      <c r="C64" s="44"/>
      <c r="D64" s="14">
        <f t="shared" si="5"/>
      </c>
    </row>
    <row r="65" spans="1:4" ht="16.5" customHeight="1">
      <c r="A65" s="42" t="s">
        <v>322</v>
      </c>
      <c r="B65" s="44"/>
      <c r="C65" s="44"/>
      <c r="D65" s="14">
        <f t="shared" si="5"/>
      </c>
    </row>
    <row r="66" spans="1:4" ht="16.5" customHeight="1">
      <c r="A66" s="28" t="s">
        <v>323</v>
      </c>
      <c r="B66" s="44">
        <f>SUM(B67:B67)</f>
        <v>0</v>
      </c>
      <c r="C66" s="44">
        <f>SUM(C67:C67)</f>
        <v>0</v>
      </c>
      <c r="D66" s="14">
        <f t="shared" si="5"/>
      </c>
    </row>
    <row r="67" spans="1:4" ht="16.5" customHeight="1">
      <c r="A67" s="42" t="s">
        <v>324</v>
      </c>
      <c r="B67" s="44"/>
      <c r="C67" s="44"/>
      <c r="D67" s="14">
        <f t="shared" si="5"/>
      </c>
    </row>
    <row r="68" spans="1:4" ht="16.5" customHeight="1">
      <c r="A68" s="28" t="s">
        <v>325</v>
      </c>
      <c r="B68" s="44">
        <f>SUM(B69:B71)</f>
        <v>38055</v>
      </c>
      <c r="C68" s="44">
        <f>SUM(C69:C71)</f>
        <v>537</v>
      </c>
      <c r="D68" s="14">
        <f t="shared" si="5"/>
        <v>-0.986</v>
      </c>
    </row>
    <row r="69" spans="1:4" ht="16.5" customHeight="1">
      <c r="A69" s="47" t="s">
        <v>392</v>
      </c>
      <c r="B69" s="44">
        <v>37600</v>
      </c>
      <c r="C69" s="44"/>
      <c r="D69" s="14">
        <f t="shared" si="5"/>
      </c>
    </row>
    <row r="70" spans="1:4" ht="16.5" customHeight="1">
      <c r="A70" s="42" t="s">
        <v>328</v>
      </c>
      <c r="B70" s="44">
        <v>2</v>
      </c>
      <c r="C70" s="44">
        <v>5</v>
      </c>
      <c r="D70" s="14">
        <f t="shared" si="5"/>
        <v>1.5</v>
      </c>
    </row>
    <row r="71" spans="1:4" ht="16.5" customHeight="1">
      <c r="A71" s="42" t="s">
        <v>329</v>
      </c>
      <c r="B71" s="44">
        <v>453</v>
      </c>
      <c r="C71" s="44">
        <v>532</v>
      </c>
      <c r="D71" s="14">
        <f t="shared" si="5"/>
        <v>0.174</v>
      </c>
    </row>
    <row r="72" spans="1:4" ht="16.5" customHeight="1">
      <c r="A72" s="48" t="s">
        <v>255</v>
      </c>
      <c r="B72" s="46">
        <v>3102</v>
      </c>
      <c r="C72" s="44">
        <v>4117</v>
      </c>
      <c r="D72" s="14">
        <f t="shared" si="5"/>
        <v>0.327</v>
      </c>
    </row>
    <row r="73" spans="1:4" ht="16.5" customHeight="1">
      <c r="A73" s="48" t="s">
        <v>256</v>
      </c>
      <c r="B73" s="46">
        <v>39</v>
      </c>
      <c r="C73" s="44">
        <v>30</v>
      </c>
      <c r="D73" s="14">
        <f t="shared" si="5"/>
        <v>-0.231</v>
      </c>
    </row>
    <row r="74" spans="1:4" ht="16.5" customHeight="1">
      <c r="A74" s="48" t="s">
        <v>393</v>
      </c>
      <c r="B74" s="44">
        <v>0</v>
      </c>
      <c r="C74" s="44"/>
      <c r="D74" s="14"/>
    </row>
    <row r="75" spans="1:4" s="3" customFormat="1" ht="16.5" customHeight="1">
      <c r="A75" s="35" t="s">
        <v>257</v>
      </c>
      <c r="B75" s="36">
        <f>SUM(B34,B37,B40,B52,B62,B66,B68,B72,B73,B74)</f>
        <v>46362</v>
      </c>
      <c r="C75" s="36">
        <f>SUM(C34,C37,C40,C52,C62,C66,C68,C72,C73)</f>
        <v>8556</v>
      </c>
      <c r="D75" s="14">
        <f>IF(OR(VALUE(C75)=0,ISERROR(C75/B75-1)),"",ROUND(C75/B75-1,3))</f>
        <v>-0.815</v>
      </c>
    </row>
    <row r="76" spans="1:4" s="3" customFormat="1" ht="16.5" customHeight="1">
      <c r="A76" s="49" t="s">
        <v>258</v>
      </c>
      <c r="B76" s="50">
        <f>SUM(B77,B79)</f>
        <v>1100</v>
      </c>
      <c r="C76" s="50">
        <f>C77+C79</f>
        <v>1260</v>
      </c>
      <c r="D76" s="14">
        <f>IF(OR(VALUE(C76)=0,ISERROR(C76/B76-1)),"",ROUND(C76/B76-1,3))</f>
        <v>0.145</v>
      </c>
    </row>
    <row r="77" spans="1:4" s="3" customFormat="1" ht="16.5" customHeight="1">
      <c r="A77" s="42" t="s">
        <v>394</v>
      </c>
      <c r="B77" s="29">
        <f>B78</f>
        <v>1100</v>
      </c>
      <c r="C77" s="29">
        <f>C78</f>
        <v>1260</v>
      </c>
      <c r="D77" s="14">
        <f>IF(OR(VALUE(C77)=0,ISERROR(C77/B77-1)),"",ROUND(C77/B77-1,3))</f>
        <v>0.145</v>
      </c>
    </row>
    <row r="78" spans="1:4" s="3" customFormat="1" ht="16.5" customHeight="1">
      <c r="A78" s="42" t="s">
        <v>395</v>
      </c>
      <c r="B78" s="29">
        <v>1100</v>
      </c>
      <c r="C78" s="29">
        <v>1260</v>
      </c>
      <c r="D78" s="14">
        <f>IF(OR(VALUE(C78)=0,ISERROR(C78/B78-1)),"",ROUND(C78/B78-1,3))</f>
        <v>0.145</v>
      </c>
    </row>
    <row r="79" spans="1:4" s="3" customFormat="1" ht="16.5" customHeight="1">
      <c r="A79" s="42" t="s">
        <v>396</v>
      </c>
      <c r="B79" s="29"/>
      <c r="C79" s="29"/>
      <c r="D79" s="14">
        <f aca="true" t="shared" si="6" ref="D79:D88">IF(OR(VALUE(C79)=0,ISERROR(C79/B79-1)),"",ROUND(C79/B79-1,3))</f>
      </c>
    </row>
    <row r="80" spans="1:4" s="3" customFormat="1" ht="16.5" customHeight="1">
      <c r="A80" s="49" t="s">
        <v>259</v>
      </c>
      <c r="B80" s="36">
        <f>SUM(B81,B84:B86)</f>
        <v>4596</v>
      </c>
      <c r="C80" s="36">
        <f>SUM(C81,C84:C86)</f>
        <v>7000</v>
      </c>
      <c r="D80" s="14">
        <f t="shared" si="6"/>
        <v>0.523</v>
      </c>
    </row>
    <row r="81" spans="1:4" s="3" customFormat="1" ht="16.5" customHeight="1">
      <c r="A81" s="40" t="s">
        <v>333</v>
      </c>
      <c r="B81" s="29">
        <f>SUM(B82:B83)</f>
        <v>2139</v>
      </c>
      <c r="C81" s="29">
        <f>SUM(C82:C83)</f>
        <v>2000</v>
      </c>
      <c r="D81" s="14">
        <f t="shared" si="6"/>
        <v>-0.065</v>
      </c>
    </row>
    <row r="82" spans="1:4" s="3" customFormat="1" ht="16.5" customHeight="1">
      <c r="A82" s="41" t="s">
        <v>334</v>
      </c>
      <c r="B82" s="33"/>
      <c r="C82" s="33"/>
      <c r="D82" s="14">
        <f t="shared" si="6"/>
      </c>
    </row>
    <row r="83" spans="1:4" s="3" customFormat="1" ht="16.5" customHeight="1">
      <c r="A83" s="41" t="s">
        <v>335</v>
      </c>
      <c r="B83" s="33">
        <v>2139</v>
      </c>
      <c r="C83" s="29">
        <v>2000</v>
      </c>
      <c r="D83" s="14">
        <f t="shared" si="6"/>
        <v>-0.065</v>
      </c>
    </row>
    <row r="84" spans="1:4" s="3" customFormat="1" ht="16.5" customHeight="1">
      <c r="A84" s="40" t="s">
        <v>263</v>
      </c>
      <c r="B84" s="29">
        <v>0</v>
      </c>
      <c r="C84" s="29">
        <v>5000</v>
      </c>
      <c r="D84" s="14">
        <f t="shared" si="6"/>
      </c>
    </row>
    <row r="85" spans="1:4" s="3" customFormat="1" ht="16.5" customHeight="1">
      <c r="A85" s="40" t="s">
        <v>336</v>
      </c>
      <c r="B85" s="29">
        <v>2457</v>
      </c>
      <c r="C85" s="29"/>
      <c r="D85" s="14">
        <f t="shared" si="6"/>
      </c>
    </row>
    <row r="86" spans="1:4" s="3" customFormat="1" ht="16.5" customHeight="1">
      <c r="A86" s="42" t="s">
        <v>397</v>
      </c>
      <c r="B86" s="29">
        <v>0</v>
      </c>
      <c r="C86" s="29"/>
      <c r="D86" s="14">
        <f t="shared" si="6"/>
      </c>
    </row>
    <row r="87" spans="1:4" s="3" customFormat="1" ht="16.5" customHeight="1">
      <c r="A87" s="42" t="s">
        <v>398</v>
      </c>
      <c r="B87" s="29"/>
      <c r="C87" s="29"/>
      <c r="D87" s="14">
        <f t="shared" si="6"/>
      </c>
    </row>
    <row r="88" spans="1:4" s="3" customFormat="1" ht="16.5" customHeight="1">
      <c r="A88" s="35" t="s">
        <v>267</v>
      </c>
      <c r="B88" s="36">
        <f>SUM(B75,B76,B80)</f>
        <v>52058</v>
      </c>
      <c r="C88" s="36">
        <f>SUM(C75,C76,C80)</f>
        <v>16816</v>
      </c>
      <c r="D88" s="14">
        <f t="shared" si="6"/>
        <v>-0.677</v>
      </c>
    </row>
  </sheetData>
  <sheetProtection/>
  <mergeCells count="4">
    <mergeCell ref="A1:D1"/>
    <mergeCell ref="C3:D3"/>
    <mergeCell ref="A3:A4"/>
    <mergeCell ref="B3:B4"/>
  </mergeCells>
  <conditionalFormatting sqref="A29">
    <cfRule type="expression" priority="5" dxfId="0" stopIfTrue="1">
      <formula>"len($A:$A)=3"</formula>
    </cfRule>
  </conditionalFormatting>
  <conditionalFormatting sqref="A5:A22">
    <cfRule type="expression" priority="6" dxfId="0" stopIfTrue="1">
      <formula>"len($A:$A)=3"</formula>
    </cfRule>
  </conditionalFormatting>
  <conditionalFormatting sqref="D5:D88">
    <cfRule type="cellIs" priority="3" dxfId="1" operator="lessThan" stopIfTrue="1">
      <formula>0</formula>
    </cfRule>
    <cfRule type="cellIs" priority="4" dxfId="2" operator="greaterThan" stopIfTrue="1">
      <formula>5</formula>
    </cfRule>
  </conditionalFormatting>
  <conditionalFormatting sqref="D34:D88">
    <cfRule type="cellIs" priority="7" dxfId="1" operator="lessThan" stopIfTrue="1">
      <formula>0</formula>
    </cfRule>
    <cfRule type="cellIs" priority="8" dxfId="0" operator="greaterThan" stopIfTrue="1">
      <formula>5</formula>
    </cfRule>
    <cfRule type="cellIs" priority="11" dxfId="0" operator="lessThan" stopIfTrue="1">
      <formula>0</formula>
    </cfRule>
    <cfRule type="cellIs" priority="12" dxfId="0" operator="greaterThan" stopIfTrue="1">
      <formula>5</formula>
    </cfRule>
    <cfRule type="cellIs" priority="14" dxfId="0" operator="lessThan" stopIfTrue="1">
      <formula>0</formula>
    </cfRule>
    <cfRule type="cellIs" priority="15" dxfId="2" operator="greaterThan" stopIfTrue="1">
      <formula>5</formula>
    </cfRule>
  </conditionalFormatting>
  <conditionalFormatting sqref="A5:A6 A24:A28 A30:A31">
    <cfRule type="expression" priority="9" dxfId="0" stopIfTrue="1">
      <formula>"len($A:$A)=3"</formula>
    </cfRule>
    <cfRule type="expression" priority="13" dxfId="0" stopIfTrue="1">
      <formula>"len($A:$A)=3"</formula>
    </cfRule>
    <cfRule type="expression" priority="16" dxfId="0" stopIfTrue="1">
      <formula>"len($A:$A)=3"</formula>
    </cfRule>
  </conditionalFormatting>
  <conditionalFormatting sqref="A24:A28 A30:A31">
    <cfRule type="expression" priority="18" dxfId="0" stopIfTrue="1">
      <formula>"len($A:$A)=3"</formula>
    </cfRule>
  </conditionalFormatting>
  <printOptions horizontalCentered="1"/>
  <pageMargins left="0.6692913385826772" right="0.6692913385826772" top="0.5905511811023623" bottom="0.5511811023622047" header="0.4724409448818898" footer="0.31496062992125984"/>
  <pageSetup firstPageNumber="15" useFirstPageNumber="1" horizontalDpi="600" verticalDpi="600" orientation="portrait" paperSize="9" scale="95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云南.楚雄.州财政局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陆赵李</dc:creator>
  <cp:keywords/>
  <dc:description/>
  <cp:lastModifiedBy>Administrator</cp:lastModifiedBy>
  <cp:lastPrinted>2022-01-12T03:10:42Z</cp:lastPrinted>
  <dcterms:created xsi:type="dcterms:W3CDTF">2009-03-11T03:49:21Z</dcterms:created>
  <dcterms:modified xsi:type="dcterms:W3CDTF">2024-01-31T09:17:09Z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594C8DDE24DA4E7DA297606DEADF0B8B</vt:lpwstr>
  </property>
</Properties>
</file>