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下达资金" sheetId="1" r:id="rId1"/>
  </sheets>
  <definedNames>
    <definedName name="_xlnm.Print_Titles" localSheetId="0">'下达资金'!$1:$5</definedName>
  </definedNames>
  <calcPr fullCalcOnLoad="1"/>
</workbook>
</file>

<file path=xl/sharedStrings.xml><?xml version="1.0" encoding="utf-8"?>
<sst xmlns="http://schemas.openxmlformats.org/spreadsheetml/2006/main" count="50" uniqueCount="48">
  <si>
    <t>姚安县2020年学前教育学生资助省级、州级和县级补助资金下达表</t>
  </si>
  <si>
    <t>序号</t>
  </si>
  <si>
    <t>地域</t>
  </si>
  <si>
    <t>幼儿园名称</t>
  </si>
  <si>
    <t>在校幼儿总数</t>
  </si>
  <si>
    <t>困难学生分配数</t>
  </si>
  <si>
    <t>建档立卡数（来源于扶贫数据）</t>
  </si>
  <si>
    <t>实际下达学生数</t>
  </si>
  <si>
    <t>姚财教【2020】24号下达中央资金（元）</t>
  </si>
  <si>
    <t>本次下达资金</t>
  </si>
  <si>
    <t>备注</t>
  </si>
  <si>
    <t>合计</t>
  </si>
  <si>
    <t>省级</t>
  </si>
  <si>
    <t>州级</t>
  </si>
  <si>
    <t>县级</t>
  </si>
  <si>
    <t>公办幼儿园合计</t>
  </si>
  <si>
    <t>城区</t>
  </si>
  <si>
    <t>姚安县幼儿园</t>
  </si>
  <si>
    <t>坝区</t>
  </si>
  <si>
    <t>栋川镇</t>
  </si>
  <si>
    <t>光禄镇</t>
  </si>
  <si>
    <t>山区</t>
  </si>
  <si>
    <t>弥兴镇</t>
  </si>
  <si>
    <t>大河口乡</t>
  </si>
  <si>
    <t>官屯乡</t>
  </si>
  <si>
    <t>太平镇</t>
  </si>
  <si>
    <t>前场镇</t>
  </si>
  <si>
    <t>适中乡</t>
  </si>
  <si>
    <t>左门乡</t>
  </si>
  <si>
    <t>民办幼儿园合计</t>
  </si>
  <si>
    <t>活力幼儿园（三个办学点）</t>
  </si>
  <si>
    <t>荷城幼儿园</t>
  </si>
  <si>
    <t>小燕子幼儿园</t>
  </si>
  <si>
    <t>新起点双语幼儿园</t>
  </si>
  <si>
    <t>光禄镇中心幼儿园</t>
  </si>
  <si>
    <t>童欣幼儿园</t>
  </si>
  <si>
    <t>大龙口幼儿园</t>
  </si>
  <si>
    <t>文苗幼儿园</t>
  </si>
  <si>
    <t>光禄金宝贝幼儿园</t>
  </si>
  <si>
    <t>光禄幼儿园</t>
  </si>
  <si>
    <t>太平镇中心幼儿园</t>
  </si>
  <si>
    <t>前场镇中心幼儿园</t>
  </si>
  <si>
    <t>官屯乡中心幼儿园</t>
  </si>
  <si>
    <t>弥兴幼儿园</t>
  </si>
  <si>
    <t>全县合计</t>
  </si>
  <si>
    <t>单位负责人：王建华</t>
  </si>
  <si>
    <t>审核人：张建文</t>
  </si>
  <si>
    <r>
      <t xml:space="preserve">填报人：高炳辉 </t>
    </r>
    <r>
      <rPr>
        <sz val="12"/>
        <rFont val="宋体"/>
        <family val="0"/>
      </rPr>
      <t xml:space="preserve">   吴世崇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</si>
</sst>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2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20"/>
      <color indexed="10"/>
      <name val="黑体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rgb="FFFF0000"/>
      <name val="宋体"/>
      <family val="0"/>
    </font>
    <font>
      <sz val="20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1" fillId="0" borderId="0">
      <alignment/>
      <protection/>
    </xf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176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vertical="center" wrapText="1" readingOrder="1"/>
      <protection locked="0"/>
    </xf>
    <xf numFmtId="0" fontId="5" fillId="0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Font="1" applyFill="1" applyBorder="1" applyAlignment="1" applyProtection="1">
      <alignment vertical="center" wrapText="1" readingOrder="1"/>
      <protection locked="0"/>
    </xf>
    <xf numFmtId="0" fontId="0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77" fontId="5" fillId="0" borderId="12" xfId="0" applyNumberFormat="1" applyFont="1" applyFill="1" applyBorder="1" applyAlignment="1">
      <alignment vertical="center" shrinkToFit="1" readingOrder="1"/>
    </xf>
    <xf numFmtId="0" fontId="5" fillId="0" borderId="12" xfId="0" applyFont="1" applyFill="1" applyBorder="1" applyAlignment="1">
      <alignment horizontal="center" vertical="center" readingOrder="1"/>
    </xf>
    <xf numFmtId="0" fontId="50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U12" sqref="U12"/>
    </sheetView>
  </sheetViews>
  <sheetFormatPr defaultColWidth="9.00390625" defaultRowHeight="14.25"/>
  <cols>
    <col min="1" max="1" width="4.375" style="2" customWidth="1"/>
    <col min="2" max="2" width="6.625" style="2" customWidth="1"/>
    <col min="3" max="3" width="30.375" style="2" customWidth="1"/>
    <col min="4" max="4" width="7.625" style="3" customWidth="1"/>
    <col min="5" max="5" width="7.25390625" style="3" customWidth="1"/>
    <col min="6" max="11" width="0.12890625" style="3" hidden="1" customWidth="1"/>
    <col min="12" max="12" width="12.875" style="4" customWidth="1"/>
    <col min="13" max="13" width="8.00390625" style="3" customWidth="1"/>
    <col min="14" max="14" width="12.875" style="2" customWidth="1"/>
    <col min="15" max="15" width="8.125" style="2" customWidth="1"/>
    <col min="16" max="16" width="8.875" style="2" customWidth="1"/>
    <col min="17" max="17" width="6.875" style="2" customWidth="1"/>
    <col min="18" max="18" width="7.00390625" style="2" customWidth="1"/>
    <col min="19" max="19" width="17.00390625" style="2" customWidth="1"/>
    <col min="20" max="16384" width="9.00390625" style="2" customWidth="1"/>
  </cols>
  <sheetData>
    <row r="1" spans="1:19" ht="3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31"/>
      <c r="M1" s="6"/>
      <c r="N1" s="6"/>
      <c r="O1" s="32"/>
      <c r="P1" s="32"/>
      <c r="Q1" s="32"/>
      <c r="R1" s="32"/>
      <c r="S1" s="32"/>
    </row>
    <row r="2" spans="1:19" ht="12.7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/>
      <c r="G2" s="7"/>
      <c r="H2" s="7"/>
      <c r="I2" s="7"/>
      <c r="J2" s="7"/>
      <c r="K2" s="7"/>
      <c r="L2" s="10" t="s">
        <v>6</v>
      </c>
      <c r="M2" s="10" t="s">
        <v>7</v>
      </c>
      <c r="N2" s="10" t="s">
        <v>8</v>
      </c>
      <c r="O2" s="33" t="s">
        <v>9</v>
      </c>
      <c r="P2" s="34"/>
      <c r="Q2" s="34"/>
      <c r="R2" s="37"/>
      <c r="S2" s="7" t="s">
        <v>10</v>
      </c>
    </row>
    <row r="3" spans="1:19" ht="9" customHeight="1">
      <c r="A3" s="7"/>
      <c r="B3" s="7"/>
      <c r="C3" s="8"/>
      <c r="D3" s="9"/>
      <c r="E3" s="10"/>
      <c r="F3" s="7"/>
      <c r="G3" s="7"/>
      <c r="H3" s="7"/>
      <c r="I3" s="7"/>
      <c r="J3" s="7"/>
      <c r="K3" s="7"/>
      <c r="L3" s="10"/>
      <c r="M3" s="10"/>
      <c r="N3" s="10"/>
      <c r="O3" s="35"/>
      <c r="P3" s="36"/>
      <c r="Q3" s="36"/>
      <c r="R3" s="38"/>
      <c r="S3" s="7"/>
    </row>
    <row r="4" spans="1:19" ht="28.5" customHeight="1">
      <c r="A4" s="7"/>
      <c r="B4" s="7"/>
      <c r="C4" s="8"/>
      <c r="D4" s="9"/>
      <c r="E4" s="10"/>
      <c r="F4" s="7"/>
      <c r="G4" s="7"/>
      <c r="H4" s="7"/>
      <c r="I4" s="7"/>
      <c r="J4" s="7"/>
      <c r="K4" s="7"/>
      <c r="L4" s="10"/>
      <c r="M4" s="10"/>
      <c r="N4" s="10"/>
      <c r="O4" s="10" t="s">
        <v>11</v>
      </c>
      <c r="P4" s="10" t="s">
        <v>12</v>
      </c>
      <c r="Q4" s="10" t="s">
        <v>13</v>
      </c>
      <c r="R4" s="10" t="s">
        <v>14</v>
      </c>
      <c r="S4" s="7"/>
    </row>
    <row r="5" spans="1:19" ht="15.75" customHeight="1">
      <c r="A5" s="11"/>
      <c r="B5" s="11"/>
      <c r="C5" s="12" t="s">
        <v>15</v>
      </c>
      <c r="D5" s="13">
        <f>SUM(D6:D15)</f>
        <v>2253</v>
      </c>
      <c r="E5" s="14">
        <f>SUM(E6:E15)</f>
        <v>675.9</v>
      </c>
      <c r="F5" s="14">
        <f aca="true" t="shared" si="0" ref="F5:R5">SUM(F6:F15)</f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399</v>
      </c>
      <c r="M5" s="14">
        <f t="shared" si="0"/>
        <v>937</v>
      </c>
      <c r="N5" s="14">
        <f t="shared" si="0"/>
        <v>224920</v>
      </c>
      <c r="O5" s="14">
        <f t="shared" si="0"/>
        <v>56180</v>
      </c>
      <c r="P5" s="14">
        <f t="shared" si="0"/>
        <v>39356</v>
      </c>
      <c r="Q5" s="14">
        <f t="shared" si="0"/>
        <v>8412</v>
      </c>
      <c r="R5" s="14">
        <f t="shared" si="0"/>
        <v>8411.999999999998</v>
      </c>
      <c r="S5" s="11"/>
    </row>
    <row r="6" spans="1:19" ht="15.75" customHeight="1">
      <c r="A6" s="11">
        <v>1</v>
      </c>
      <c r="B6" s="11" t="s">
        <v>16</v>
      </c>
      <c r="C6" s="15" t="s">
        <v>17</v>
      </c>
      <c r="D6" s="16">
        <v>466</v>
      </c>
      <c r="E6" s="17">
        <f aca="true" t="shared" si="1" ref="E6:E15">D6*0.3</f>
        <v>139.79999999999998</v>
      </c>
      <c r="F6" s="18"/>
      <c r="G6" s="18"/>
      <c r="H6" s="18"/>
      <c r="I6" s="18"/>
      <c r="J6" s="18"/>
      <c r="K6" s="18"/>
      <c r="L6" s="30">
        <v>3</v>
      </c>
      <c r="M6" s="18">
        <v>49</v>
      </c>
      <c r="N6" s="11">
        <f>M6*300*0.8</f>
        <v>11760</v>
      </c>
      <c r="O6" s="11">
        <f>P6+Q6+R6</f>
        <v>2940</v>
      </c>
      <c r="P6" s="11">
        <v>2060</v>
      </c>
      <c r="Q6" s="11">
        <v>420</v>
      </c>
      <c r="R6" s="11">
        <f>M6*300-N6-P6-Q6</f>
        <v>460</v>
      </c>
      <c r="S6" s="11"/>
    </row>
    <row r="7" spans="1:19" ht="15.75" customHeight="1">
      <c r="A7" s="11">
        <v>2</v>
      </c>
      <c r="B7" s="18" t="s">
        <v>18</v>
      </c>
      <c r="C7" s="19" t="s">
        <v>19</v>
      </c>
      <c r="D7" s="20">
        <v>604</v>
      </c>
      <c r="E7" s="17">
        <f t="shared" si="1"/>
        <v>181.2</v>
      </c>
      <c r="F7" s="18"/>
      <c r="G7" s="18"/>
      <c r="H7" s="18"/>
      <c r="I7" s="18"/>
      <c r="J7" s="18"/>
      <c r="K7" s="18"/>
      <c r="L7" s="30">
        <v>84</v>
      </c>
      <c r="M7" s="18">
        <v>204</v>
      </c>
      <c r="N7" s="11">
        <f aca="true" t="shared" si="2" ref="N7:N30">M7*300*0.8</f>
        <v>48960</v>
      </c>
      <c r="O7" s="11">
        <f aca="true" t="shared" si="3" ref="O7:O30">P7+Q7+R7</f>
        <v>12240</v>
      </c>
      <c r="P7" s="11">
        <f aca="true" t="shared" si="4" ref="P7:P30">M7*300*0.14</f>
        <v>8568</v>
      </c>
      <c r="Q7" s="11">
        <f aca="true" t="shared" si="5" ref="Q7:Q30">M7*300*0.03</f>
        <v>1836</v>
      </c>
      <c r="R7" s="11">
        <f aca="true" t="shared" si="6" ref="R7:R30">M7*300-N7-P7-Q7</f>
        <v>1836</v>
      </c>
      <c r="S7" s="11"/>
    </row>
    <row r="8" spans="1:19" ht="15.75" customHeight="1">
      <c r="A8" s="11">
        <v>3</v>
      </c>
      <c r="B8" s="18"/>
      <c r="C8" s="19" t="s">
        <v>20</v>
      </c>
      <c r="D8" s="20">
        <v>315</v>
      </c>
      <c r="E8" s="17">
        <f t="shared" si="1"/>
        <v>94.5</v>
      </c>
      <c r="F8" s="18"/>
      <c r="G8" s="18"/>
      <c r="H8" s="18"/>
      <c r="I8" s="18"/>
      <c r="J8" s="18"/>
      <c r="K8" s="18"/>
      <c r="L8" s="30">
        <v>27</v>
      </c>
      <c r="M8" s="18">
        <v>90</v>
      </c>
      <c r="N8" s="11">
        <f t="shared" si="2"/>
        <v>21600</v>
      </c>
      <c r="O8" s="11">
        <f t="shared" si="3"/>
        <v>5400</v>
      </c>
      <c r="P8" s="11">
        <f t="shared" si="4"/>
        <v>3780.0000000000005</v>
      </c>
      <c r="Q8" s="11">
        <f t="shared" si="5"/>
        <v>810</v>
      </c>
      <c r="R8" s="11">
        <f t="shared" si="6"/>
        <v>809.9999999999995</v>
      </c>
      <c r="S8" s="11"/>
    </row>
    <row r="9" spans="1:19" ht="15.75" customHeight="1">
      <c r="A9" s="11">
        <v>4</v>
      </c>
      <c r="B9" s="18" t="s">
        <v>21</v>
      </c>
      <c r="C9" s="11" t="s">
        <v>22</v>
      </c>
      <c r="D9" s="18">
        <v>216</v>
      </c>
      <c r="E9" s="17">
        <f t="shared" si="1"/>
        <v>64.8</v>
      </c>
      <c r="F9" s="18"/>
      <c r="G9" s="18"/>
      <c r="H9" s="18"/>
      <c r="I9" s="18"/>
      <c r="J9" s="18"/>
      <c r="K9" s="18"/>
      <c r="L9" s="30">
        <v>54</v>
      </c>
      <c r="M9" s="18">
        <v>119</v>
      </c>
      <c r="N9" s="11">
        <f t="shared" si="2"/>
        <v>28560</v>
      </c>
      <c r="O9" s="11">
        <f t="shared" si="3"/>
        <v>7140</v>
      </c>
      <c r="P9" s="11">
        <f t="shared" si="4"/>
        <v>4998.000000000001</v>
      </c>
      <c r="Q9" s="11">
        <f t="shared" si="5"/>
        <v>1071</v>
      </c>
      <c r="R9" s="11">
        <f t="shared" si="6"/>
        <v>1070.999999999999</v>
      </c>
      <c r="S9" s="11"/>
    </row>
    <row r="10" spans="1:19" ht="15.75" customHeight="1">
      <c r="A10" s="11">
        <v>5</v>
      </c>
      <c r="B10" s="18"/>
      <c r="C10" s="11" t="s">
        <v>23</v>
      </c>
      <c r="D10" s="18">
        <v>80</v>
      </c>
      <c r="E10" s="17">
        <f t="shared" si="1"/>
        <v>24</v>
      </c>
      <c r="F10" s="18"/>
      <c r="G10" s="18"/>
      <c r="H10" s="18"/>
      <c r="I10" s="18"/>
      <c r="J10" s="18"/>
      <c r="K10" s="18"/>
      <c r="L10" s="30">
        <v>23</v>
      </c>
      <c r="M10" s="18">
        <v>55</v>
      </c>
      <c r="N10" s="11">
        <f t="shared" si="2"/>
        <v>13200</v>
      </c>
      <c r="O10" s="11">
        <f t="shared" si="3"/>
        <v>3300</v>
      </c>
      <c r="P10" s="11">
        <f t="shared" si="4"/>
        <v>2310</v>
      </c>
      <c r="Q10" s="11">
        <f t="shared" si="5"/>
        <v>495</v>
      </c>
      <c r="R10" s="11">
        <f t="shared" si="6"/>
        <v>495</v>
      </c>
      <c r="S10" s="11"/>
    </row>
    <row r="11" spans="1:19" ht="15.75" customHeight="1">
      <c r="A11" s="11">
        <v>6</v>
      </c>
      <c r="B11" s="18"/>
      <c r="C11" s="11" t="s">
        <v>24</v>
      </c>
      <c r="D11" s="18">
        <v>180</v>
      </c>
      <c r="E11" s="17">
        <f t="shared" si="1"/>
        <v>54</v>
      </c>
      <c r="F11" s="18"/>
      <c r="G11" s="18"/>
      <c r="H11" s="18"/>
      <c r="I11" s="18"/>
      <c r="J11" s="18"/>
      <c r="K11" s="18"/>
      <c r="L11" s="30">
        <v>55</v>
      </c>
      <c r="M11" s="18">
        <v>109</v>
      </c>
      <c r="N11" s="11">
        <v>26200</v>
      </c>
      <c r="O11" s="11">
        <f t="shared" si="3"/>
        <v>6500</v>
      </c>
      <c r="P11" s="11">
        <f t="shared" si="4"/>
        <v>4578</v>
      </c>
      <c r="Q11" s="11">
        <f t="shared" si="5"/>
        <v>981</v>
      </c>
      <c r="R11" s="11">
        <f t="shared" si="6"/>
        <v>941</v>
      </c>
      <c r="S11" s="11"/>
    </row>
    <row r="12" spans="1:19" ht="15.75" customHeight="1">
      <c r="A12" s="11">
        <v>7</v>
      </c>
      <c r="B12" s="18"/>
      <c r="C12" s="21" t="s">
        <v>25</v>
      </c>
      <c r="D12" s="22">
        <v>102</v>
      </c>
      <c r="E12" s="17">
        <f t="shared" si="1"/>
        <v>30.599999999999998</v>
      </c>
      <c r="F12" s="18"/>
      <c r="G12" s="18"/>
      <c r="H12" s="18"/>
      <c r="I12" s="18"/>
      <c r="J12" s="18"/>
      <c r="K12" s="18"/>
      <c r="L12" s="30">
        <v>56</v>
      </c>
      <c r="M12" s="18">
        <v>95</v>
      </c>
      <c r="N12" s="11">
        <f t="shared" si="2"/>
        <v>22800</v>
      </c>
      <c r="O12" s="11">
        <f t="shared" si="3"/>
        <v>5700</v>
      </c>
      <c r="P12" s="11">
        <f t="shared" si="4"/>
        <v>3990.0000000000005</v>
      </c>
      <c r="Q12" s="11">
        <f t="shared" si="5"/>
        <v>855</v>
      </c>
      <c r="R12" s="11">
        <f t="shared" si="6"/>
        <v>854.9999999999995</v>
      </c>
      <c r="S12" s="11"/>
    </row>
    <row r="13" spans="1:19" ht="15.75" customHeight="1">
      <c r="A13" s="11">
        <v>8</v>
      </c>
      <c r="B13" s="18"/>
      <c r="C13" s="21" t="s">
        <v>26</v>
      </c>
      <c r="D13" s="22">
        <v>169</v>
      </c>
      <c r="E13" s="17">
        <f t="shared" si="1"/>
        <v>50.699999999999996</v>
      </c>
      <c r="F13" s="18"/>
      <c r="G13" s="18"/>
      <c r="H13" s="18"/>
      <c r="I13" s="18"/>
      <c r="J13" s="18"/>
      <c r="K13" s="18"/>
      <c r="L13" s="30">
        <v>60</v>
      </c>
      <c r="M13" s="18">
        <v>111</v>
      </c>
      <c r="N13" s="11">
        <f t="shared" si="2"/>
        <v>26640</v>
      </c>
      <c r="O13" s="11">
        <f t="shared" si="3"/>
        <v>6660</v>
      </c>
      <c r="P13" s="11">
        <f t="shared" si="4"/>
        <v>4662</v>
      </c>
      <c r="Q13" s="11">
        <f t="shared" si="5"/>
        <v>999</v>
      </c>
      <c r="R13" s="11">
        <f t="shared" si="6"/>
        <v>999</v>
      </c>
      <c r="S13" s="11"/>
    </row>
    <row r="14" spans="1:19" ht="15.75" customHeight="1">
      <c r="A14" s="11">
        <v>9</v>
      </c>
      <c r="B14" s="18"/>
      <c r="C14" s="11" t="s">
        <v>27</v>
      </c>
      <c r="D14" s="18">
        <v>71</v>
      </c>
      <c r="E14" s="17">
        <f t="shared" si="1"/>
        <v>21.3</v>
      </c>
      <c r="F14" s="18"/>
      <c r="G14" s="18"/>
      <c r="H14" s="18"/>
      <c r="I14" s="18"/>
      <c r="J14" s="18"/>
      <c r="K14" s="18"/>
      <c r="L14" s="30">
        <v>16</v>
      </c>
      <c r="M14" s="18">
        <v>59</v>
      </c>
      <c r="N14" s="11">
        <f t="shared" si="2"/>
        <v>14160</v>
      </c>
      <c r="O14" s="11">
        <f t="shared" si="3"/>
        <v>3540</v>
      </c>
      <c r="P14" s="11">
        <f t="shared" si="4"/>
        <v>2478.0000000000005</v>
      </c>
      <c r="Q14" s="11">
        <f t="shared" si="5"/>
        <v>531</v>
      </c>
      <c r="R14" s="11">
        <f t="shared" si="6"/>
        <v>530.9999999999995</v>
      </c>
      <c r="S14" s="11"/>
    </row>
    <row r="15" spans="1:19" ht="15.75" customHeight="1">
      <c r="A15" s="11">
        <v>10</v>
      </c>
      <c r="B15" s="18"/>
      <c r="C15" s="11" t="s">
        <v>28</v>
      </c>
      <c r="D15" s="18">
        <v>50</v>
      </c>
      <c r="E15" s="17">
        <f t="shared" si="1"/>
        <v>15</v>
      </c>
      <c r="F15" s="18"/>
      <c r="G15" s="18"/>
      <c r="H15" s="18"/>
      <c r="I15" s="18"/>
      <c r="J15" s="18"/>
      <c r="K15" s="18"/>
      <c r="L15" s="30">
        <v>21</v>
      </c>
      <c r="M15" s="18">
        <v>46</v>
      </c>
      <c r="N15" s="11">
        <f t="shared" si="2"/>
        <v>11040</v>
      </c>
      <c r="O15" s="11">
        <f t="shared" si="3"/>
        <v>2760</v>
      </c>
      <c r="P15" s="11">
        <f t="shared" si="4"/>
        <v>1932.0000000000002</v>
      </c>
      <c r="Q15" s="11">
        <f t="shared" si="5"/>
        <v>414</v>
      </c>
      <c r="R15" s="11">
        <f t="shared" si="6"/>
        <v>413.9999999999998</v>
      </c>
      <c r="S15" s="11"/>
    </row>
    <row r="16" spans="1:19" ht="15.75" customHeight="1">
      <c r="A16" s="11"/>
      <c r="B16" s="11"/>
      <c r="C16" s="23" t="s">
        <v>29</v>
      </c>
      <c r="D16" s="24">
        <f>SUM(D17:D30)</f>
        <v>1890</v>
      </c>
      <c r="E16" s="25">
        <f>SUM(E17:E30)</f>
        <v>549.6999999999999</v>
      </c>
      <c r="F16" s="25">
        <f aca="true" t="shared" si="7" ref="F16:P16">SUM(F17:F30)</f>
        <v>0</v>
      </c>
      <c r="G16" s="25">
        <f t="shared" si="7"/>
        <v>0</v>
      </c>
      <c r="H16" s="25">
        <f t="shared" si="7"/>
        <v>0</v>
      </c>
      <c r="I16" s="25">
        <f t="shared" si="7"/>
        <v>0</v>
      </c>
      <c r="J16" s="25">
        <f t="shared" si="7"/>
        <v>0</v>
      </c>
      <c r="K16" s="25">
        <f t="shared" si="7"/>
        <v>0</v>
      </c>
      <c r="L16" s="25">
        <f t="shared" si="7"/>
        <v>79</v>
      </c>
      <c r="M16" s="25">
        <f t="shared" si="7"/>
        <v>332</v>
      </c>
      <c r="N16" s="25">
        <f t="shared" si="7"/>
        <v>79680</v>
      </c>
      <c r="O16" s="11">
        <f t="shared" si="3"/>
        <v>19920</v>
      </c>
      <c r="P16" s="25">
        <f t="shared" si="7"/>
        <v>13944</v>
      </c>
      <c r="Q16" s="11">
        <f t="shared" si="5"/>
        <v>2988</v>
      </c>
      <c r="R16" s="11">
        <f t="shared" si="6"/>
        <v>2988</v>
      </c>
      <c r="S16" s="11"/>
    </row>
    <row r="17" spans="1:19" ht="15.75" customHeight="1">
      <c r="A17" s="11">
        <v>2</v>
      </c>
      <c r="B17" s="18"/>
      <c r="C17" s="26" t="s">
        <v>30</v>
      </c>
      <c r="D17" s="18">
        <v>715</v>
      </c>
      <c r="E17" s="17">
        <f aca="true" t="shared" si="8" ref="E17:E30">D17*0.3</f>
        <v>214.5</v>
      </c>
      <c r="F17" s="18"/>
      <c r="G17" s="18"/>
      <c r="H17" s="18"/>
      <c r="I17" s="18"/>
      <c r="J17" s="18"/>
      <c r="K17" s="18"/>
      <c r="L17" s="30">
        <v>12</v>
      </c>
      <c r="M17" s="18">
        <v>83</v>
      </c>
      <c r="N17" s="11">
        <f t="shared" si="2"/>
        <v>19920</v>
      </c>
      <c r="O17" s="11">
        <f t="shared" si="3"/>
        <v>4980</v>
      </c>
      <c r="P17" s="11">
        <f t="shared" si="4"/>
        <v>3486.0000000000005</v>
      </c>
      <c r="Q17" s="11">
        <f t="shared" si="5"/>
        <v>747</v>
      </c>
      <c r="R17" s="11">
        <f t="shared" si="6"/>
        <v>746.9999999999995</v>
      </c>
      <c r="S17" s="11"/>
    </row>
    <row r="18" spans="1:19" ht="15.75" customHeight="1">
      <c r="A18" s="11">
        <v>3</v>
      </c>
      <c r="B18" s="18"/>
      <c r="C18" s="11" t="s">
        <v>31</v>
      </c>
      <c r="D18" s="18">
        <v>290</v>
      </c>
      <c r="E18" s="17">
        <f t="shared" si="8"/>
        <v>87</v>
      </c>
      <c r="F18" s="18"/>
      <c r="G18" s="18"/>
      <c r="H18" s="18"/>
      <c r="I18" s="18"/>
      <c r="J18" s="18"/>
      <c r="K18" s="18"/>
      <c r="L18" s="30">
        <v>5</v>
      </c>
      <c r="M18" s="18">
        <v>5</v>
      </c>
      <c r="N18" s="11">
        <f t="shared" si="2"/>
        <v>1200</v>
      </c>
      <c r="O18" s="11">
        <f t="shared" si="3"/>
        <v>300</v>
      </c>
      <c r="P18" s="11">
        <f t="shared" si="4"/>
        <v>210.00000000000003</v>
      </c>
      <c r="Q18" s="11">
        <f t="shared" si="5"/>
        <v>45</v>
      </c>
      <c r="R18" s="11">
        <f t="shared" si="6"/>
        <v>44.99999999999997</v>
      </c>
      <c r="S18" s="11"/>
    </row>
    <row r="19" spans="1:19" ht="15.75" customHeight="1">
      <c r="A19" s="11">
        <v>4</v>
      </c>
      <c r="B19" s="18"/>
      <c r="C19" s="11" t="s">
        <v>32</v>
      </c>
      <c r="D19" s="18">
        <v>234</v>
      </c>
      <c r="E19" s="17">
        <f t="shared" si="8"/>
        <v>70.2</v>
      </c>
      <c r="F19" s="18"/>
      <c r="G19" s="18"/>
      <c r="H19" s="18"/>
      <c r="I19" s="18"/>
      <c r="J19" s="18"/>
      <c r="K19" s="18"/>
      <c r="L19" s="30">
        <v>5</v>
      </c>
      <c r="M19" s="18">
        <v>28</v>
      </c>
      <c r="N19" s="11">
        <f t="shared" si="2"/>
        <v>6720</v>
      </c>
      <c r="O19" s="11">
        <f t="shared" si="3"/>
        <v>1680</v>
      </c>
      <c r="P19" s="11">
        <f t="shared" si="4"/>
        <v>1176</v>
      </c>
      <c r="Q19" s="11">
        <f t="shared" si="5"/>
        <v>252</v>
      </c>
      <c r="R19" s="11">
        <f t="shared" si="6"/>
        <v>252</v>
      </c>
      <c r="S19" s="11"/>
    </row>
    <row r="20" spans="1:19" ht="15.75" customHeight="1">
      <c r="A20" s="11">
        <v>5</v>
      </c>
      <c r="B20" s="18"/>
      <c r="C20" s="11" t="s">
        <v>33</v>
      </c>
      <c r="D20" s="18">
        <v>52</v>
      </c>
      <c r="E20" s="17">
        <f t="shared" si="8"/>
        <v>15.6</v>
      </c>
      <c r="F20" s="18"/>
      <c r="G20" s="18"/>
      <c r="H20" s="18"/>
      <c r="I20" s="18"/>
      <c r="J20" s="18"/>
      <c r="K20" s="18"/>
      <c r="L20" s="30">
        <v>1</v>
      </c>
      <c r="M20" s="18">
        <v>6</v>
      </c>
      <c r="N20" s="11">
        <f t="shared" si="2"/>
        <v>1440</v>
      </c>
      <c r="O20" s="11">
        <f t="shared" si="3"/>
        <v>360</v>
      </c>
      <c r="P20" s="11">
        <f t="shared" si="4"/>
        <v>252.00000000000003</v>
      </c>
      <c r="Q20" s="11">
        <f t="shared" si="5"/>
        <v>54</v>
      </c>
      <c r="R20" s="11">
        <f t="shared" si="6"/>
        <v>53.99999999999997</v>
      </c>
      <c r="S20" s="11"/>
    </row>
    <row r="21" spans="1:19" ht="15.75" customHeight="1">
      <c r="A21" s="11">
        <v>6</v>
      </c>
      <c r="B21" s="18" t="s">
        <v>18</v>
      </c>
      <c r="C21" s="27" t="s">
        <v>34</v>
      </c>
      <c r="D21" s="28">
        <v>51</v>
      </c>
      <c r="E21" s="17">
        <f t="shared" si="8"/>
        <v>15.299999999999999</v>
      </c>
      <c r="F21" s="18"/>
      <c r="G21" s="18"/>
      <c r="H21" s="18"/>
      <c r="I21" s="18"/>
      <c r="J21" s="18"/>
      <c r="K21" s="18"/>
      <c r="L21" s="30">
        <v>2</v>
      </c>
      <c r="M21" s="18">
        <v>12</v>
      </c>
      <c r="N21" s="11">
        <f t="shared" si="2"/>
        <v>2880</v>
      </c>
      <c r="O21" s="11">
        <f t="shared" si="3"/>
        <v>720</v>
      </c>
      <c r="P21" s="11">
        <f t="shared" si="4"/>
        <v>504.00000000000006</v>
      </c>
      <c r="Q21" s="11">
        <f t="shared" si="5"/>
        <v>108</v>
      </c>
      <c r="R21" s="11">
        <f t="shared" si="6"/>
        <v>107.99999999999994</v>
      </c>
      <c r="S21" s="11"/>
    </row>
    <row r="22" spans="1:19" ht="15.75" customHeight="1">
      <c r="A22" s="11">
        <v>7</v>
      </c>
      <c r="B22" s="18"/>
      <c r="C22" s="11" t="s">
        <v>35</v>
      </c>
      <c r="D22" s="18">
        <v>64</v>
      </c>
      <c r="E22" s="17">
        <f t="shared" si="8"/>
        <v>19.2</v>
      </c>
      <c r="F22" s="18"/>
      <c r="G22" s="18"/>
      <c r="H22" s="18"/>
      <c r="I22" s="18"/>
      <c r="J22" s="18"/>
      <c r="K22" s="18"/>
      <c r="L22" s="30">
        <v>3</v>
      </c>
      <c r="M22" s="18">
        <v>16</v>
      </c>
      <c r="N22" s="11">
        <f t="shared" si="2"/>
        <v>3840</v>
      </c>
      <c r="O22" s="11">
        <f t="shared" si="3"/>
        <v>960</v>
      </c>
      <c r="P22" s="11">
        <f t="shared" si="4"/>
        <v>672.0000000000001</v>
      </c>
      <c r="Q22" s="11">
        <f t="shared" si="5"/>
        <v>144</v>
      </c>
      <c r="R22" s="11">
        <f t="shared" si="6"/>
        <v>143.9999999999999</v>
      </c>
      <c r="S22" s="11"/>
    </row>
    <row r="23" spans="1:19" ht="15.75" customHeight="1">
      <c r="A23" s="11">
        <v>8</v>
      </c>
      <c r="B23" s="18"/>
      <c r="C23" s="11" t="s">
        <v>36</v>
      </c>
      <c r="D23" s="18">
        <v>46</v>
      </c>
      <c r="E23" s="17">
        <f t="shared" si="8"/>
        <v>13.799999999999999</v>
      </c>
      <c r="F23" s="18"/>
      <c r="G23" s="18"/>
      <c r="H23" s="18"/>
      <c r="I23" s="18"/>
      <c r="J23" s="18"/>
      <c r="K23" s="18"/>
      <c r="L23" s="30">
        <v>1</v>
      </c>
      <c r="M23" s="18">
        <v>9</v>
      </c>
      <c r="N23" s="11">
        <f t="shared" si="2"/>
        <v>2160</v>
      </c>
      <c r="O23" s="11">
        <f t="shared" si="3"/>
        <v>540</v>
      </c>
      <c r="P23" s="11">
        <f t="shared" si="4"/>
        <v>378.00000000000006</v>
      </c>
      <c r="Q23" s="11">
        <f t="shared" si="5"/>
        <v>81</v>
      </c>
      <c r="R23" s="11">
        <f t="shared" si="6"/>
        <v>80.99999999999994</v>
      </c>
      <c r="S23" s="11"/>
    </row>
    <row r="24" spans="1:19" ht="15.75" customHeight="1">
      <c r="A24" s="11">
        <v>9</v>
      </c>
      <c r="B24" s="18"/>
      <c r="C24" s="11" t="s">
        <v>37</v>
      </c>
      <c r="D24" s="18">
        <v>20</v>
      </c>
      <c r="E24" s="17">
        <f t="shared" si="8"/>
        <v>6</v>
      </c>
      <c r="F24" s="18"/>
      <c r="G24" s="18"/>
      <c r="H24" s="18"/>
      <c r="I24" s="18"/>
      <c r="J24" s="18"/>
      <c r="K24" s="18"/>
      <c r="L24" s="30">
        <v>0</v>
      </c>
      <c r="M24" s="18">
        <v>8</v>
      </c>
      <c r="N24" s="11">
        <f t="shared" si="2"/>
        <v>1920</v>
      </c>
      <c r="O24" s="11">
        <f t="shared" si="3"/>
        <v>480</v>
      </c>
      <c r="P24" s="11">
        <f t="shared" si="4"/>
        <v>336.00000000000006</v>
      </c>
      <c r="Q24" s="11">
        <f t="shared" si="5"/>
        <v>72</v>
      </c>
      <c r="R24" s="11">
        <f t="shared" si="6"/>
        <v>71.99999999999994</v>
      </c>
      <c r="S24" s="11"/>
    </row>
    <row r="25" spans="1:19" ht="15.75" customHeight="1">
      <c r="A25" s="11">
        <v>10</v>
      </c>
      <c r="B25" s="18"/>
      <c r="C25" s="11" t="s">
        <v>38</v>
      </c>
      <c r="D25" s="18">
        <v>30</v>
      </c>
      <c r="E25" s="17">
        <f t="shared" si="8"/>
        <v>9</v>
      </c>
      <c r="F25" s="18"/>
      <c r="G25" s="18"/>
      <c r="H25" s="18"/>
      <c r="I25" s="18"/>
      <c r="J25" s="18"/>
      <c r="K25" s="18"/>
      <c r="L25" s="30">
        <v>2</v>
      </c>
      <c r="M25" s="18">
        <v>8</v>
      </c>
      <c r="N25" s="11">
        <f t="shared" si="2"/>
        <v>1920</v>
      </c>
      <c r="O25" s="11">
        <f t="shared" si="3"/>
        <v>480</v>
      </c>
      <c r="P25" s="11">
        <f t="shared" si="4"/>
        <v>336.00000000000006</v>
      </c>
      <c r="Q25" s="11">
        <f t="shared" si="5"/>
        <v>72</v>
      </c>
      <c r="R25" s="11">
        <f t="shared" si="6"/>
        <v>71.99999999999994</v>
      </c>
      <c r="S25" s="11"/>
    </row>
    <row r="26" spans="1:19" ht="15.75" customHeight="1">
      <c r="A26" s="11">
        <v>11</v>
      </c>
      <c r="B26" s="18"/>
      <c r="C26" s="11" t="s">
        <v>39</v>
      </c>
      <c r="D26" s="18">
        <v>68</v>
      </c>
      <c r="E26" s="17">
        <f t="shared" si="8"/>
        <v>20.4</v>
      </c>
      <c r="F26" s="18"/>
      <c r="G26" s="18"/>
      <c r="H26" s="18"/>
      <c r="I26" s="18"/>
      <c r="J26" s="18"/>
      <c r="K26" s="18"/>
      <c r="L26" s="30">
        <v>2</v>
      </c>
      <c r="M26" s="18">
        <v>15</v>
      </c>
      <c r="N26" s="11">
        <f t="shared" si="2"/>
        <v>3600</v>
      </c>
      <c r="O26" s="11">
        <f t="shared" si="3"/>
        <v>900</v>
      </c>
      <c r="P26" s="11">
        <f t="shared" si="4"/>
        <v>630.0000000000001</v>
      </c>
      <c r="Q26" s="11">
        <f t="shared" si="5"/>
        <v>135</v>
      </c>
      <c r="R26" s="11">
        <f t="shared" si="6"/>
        <v>134.9999999999999</v>
      </c>
      <c r="S26" s="11"/>
    </row>
    <row r="27" spans="1:19" ht="15.75" customHeight="1">
      <c r="A27" s="11">
        <v>12</v>
      </c>
      <c r="B27" s="18" t="s">
        <v>21</v>
      </c>
      <c r="C27" s="11" t="s">
        <v>40</v>
      </c>
      <c r="D27" s="18">
        <v>36</v>
      </c>
      <c r="E27" s="18">
        <f t="shared" si="8"/>
        <v>10.799999999999999</v>
      </c>
      <c r="F27" s="18"/>
      <c r="G27" s="18"/>
      <c r="H27" s="18"/>
      <c r="I27" s="18"/>
      <c r="J27" s="18"/>
      <c r="K27" s="18"/>
      <c r="L27" s="30">
        <v>12</v>
      </c>
      <c r="M27" s="18">
        <v>23</v>
      </c>
      <c r="N27" s="11">
        <f t="shared" si="2"/>
        <v>5520</v>
      </c>
      <c r="O27" s="11">
        <f t="shared" si="3"/>
        <v>1380</v>
      </c>
      <c r="P27" s="11">
        <f t="shared" si="4"/>
        <v>966.0000000000001</v>
      </c>
      <c r="Q27" s="11">
        <f t="shared" si="5"/>
        <v>207</v>
      </c>
      <c r="R27" s="11">
        <f t="shared" si="6"/>
        <v>206.9999999999999</v>
      </c>
      <c r="S27" s="11"/>
    </row>
    <row r="28" spans="1:19" ht="15.75" customHeight="1">
      <c r="A28" s="11">
        <v>13</v>
      </c>
      <c r="B28" s="18"/>
      <c r="C28" s="11" t="s">
        <v>41</v>
      </c>
      <c r="D28" s="18">
        <v>142</v>
      </c>
      <c r="E28" s="18">
        <f t="shared" si="8"/>
        <v>42.6</v>
      </c>
      <c r="F28" s="18"/>
      <c r="G28" s="18"/>
      <c r="H28" s="18"/>
      <c r="I28" s="18"/>
      <c r="J28" s="18"/>
      <c r="K28" s="18"/>
      <c r="L28" s="30">
        <v>22</v>
      </c>
      <c r="M28" s="18">
        <v>65</v>
      </c>
      <c r="N28" s="11">
        <f t="shared" si="2"/>
        <v>15600</v>
      </c>
      <c r="O28" s="11">
        <f t="shared" si="3"/>
        <v>3900</v>
      </c>
      <c r="P28" s="11">
        <f t="shared" si="4"/>
        <v>2730.0000000000005</v>
      </c>
      <c r="Q28" s="11">
        <f t="shared" si="5"/>
        <v>585</v>
      </c>
      <c r="R28" s="11">
        <f t="shared" si="6"/>
        <v>584.9999999999995</v>
      </c>
      <c r="S28" s="11"/>
    </row>
    <row r="29" spans="1:19" s="1" customFormat="1" ht="15.75" customHeight="1">
      <c r="A29" s="29">
        <v>14</v>
      </c>
      <c r="B29" s="30"/>
      <c r="C29" s="11" t="s">
        <v>42</v>
      </c>
      <c r="D29" s="18">
        <v>81</v>
      </c>
      <c r="E29" s="18">
        <v>7</v>
      </c>
      <c r="F29" s="30"/>
      <c r="G29" s="30"/>
      <c r="H29" s="30"/>
      <c r="I29" s="30"/>
      <c r="J29" s="30"/>
      <c r="K29" s="30"/>
      <c r="L29" s="30">
        <v>6</v>
      </c>
      <c r="M29" s="18">
        <v>30</v>
      </c>
      <c r="N29" s="11">
        <f t="shared" si="2"/>
        <v>7200</v>
      </c>
      <c r="O29" s="11">
        <f t="shared" si="3"/>
        <v>1800</v>
      </c>
      <c r="P29" s="11">
        <f t="shared" si="4"/>
        <v>1260.0000000000002</v>
      </c>
      <c r="Q29" s="11">
        <f t="shared" si="5"/>
        <v>270</v>
      </c>
      <c r="R29" s="11">
        <f t="shared" si="6"/>
        <v>269.9999999999998</v>
      </c>
      <c r="S29" s="11"/>
    </row>
    <row r="30" spans="1:19" ht="15.75" customHeight="1">
      <c r="A30" s="11">
        <v>15</v>
      </c>
      <c r="B30" s="18"/>
      <c r="C30" s="11" t="s">
        <v>43</v>
      </c>
      <c r="D30" s="18">
        <v>61</v>
      </c>
      <c r="E30" s="18">
        <f t="shared" si="8"/>
        <v>18.3</v>
      </c>
      <c r="F30" s="18"/>
      <c r="G30" s="18"/>
      <c r="H30" s="18"/>
      <c r="I30" s="18"/>
      <c r="J30" s="18"/>
      <c r="K30" s="18"/>
      <c r="L30" s="30">
        <v>6</v>
      </c>
      <c r="M30" s="18">
        <v>24</v>
      </c>
      <c r="N30" s="11">
        <f t="shared" si="2"/>
        <v>5760</v>
      </c>
      <c r="O30" s="11">
        <f t="shared" si="3"/>
        <v>1440</v>
      </c>
      <c r="P30" s="11">
        <f t="shared" si="4"/>
        <v>1008.0000000000001</v>
      </c>
      <c r="Q30" s="11">
        <f t="shared" si="5"/>
        <v>216</v>
      </c>
      <c r="R30" s="11">
        <f t="shared" si="6"/>
        <v>215.9999999999999</v>
      </c>
      <c r="S30" s="11"/>
    </row>
    <row r="31" spans="1:19" ht="15.75" customHeight="1">
      <c r="A31" s="11"/>
      <c r="B31" s="11"/>
      <c r="C31" s="11" t="s">
        <v>44</v>
      </c>
      <c r="D31" s="18">
        <f>D16+D5</f>
        <v>4143</v>
      </c>
      <c r="E31" s="17">
        <f>E16+E5</f>
        <v>1225.6</v>
      </c>
      <c r="F31" s="17">
        <f aca="true" t="shared" si="9" ref="F31:L31">F16+F5</f>
        <v>0</v>
      </c>
      <c r="G31" s="17">
        <f t="shared" si="9"/>
        <v>0</v>
      </c>
      <c r="H31" s="17">
        <f t="shared" si="9"/>
        <v>0</v>
      </c>
      <c r="I31" s="17">
        <f t="shared" si="9"/>
        <v>0</v>
      </c>
      <c r="J31" s="17">
        <f t="shared" si="9"/>
        <v>0</v>
      </c>
      <c r="K31" s="17">
        <f t="shared" si="9"/>
        <v>0</v>
      </c>
      <c r="L31" s="17">
        <f t="shared" si="9"/>
        <v>478</v>
      </c>
      <c r="M31" s="17">
        <f aca="true" t="shared" si="10" ref="M31:R31">M16+M5</f>
        <v>1269</v>
      </c>
      <c r="N31" s="17">
        <f t="shared" si="10"/>
        <v>304600</v>
      </c>
      <c r="O31" s="17">
        <f t="shared" si="10"/>
        <v>76100</v>
      </c>
      <c r="P31" s="17">
        <f t="shared" si="10"/>
        <v>53300</v>
      </c>
      <c r="Q31" s="17">
        <f t="shared" si="10"/>
        <v>11400</v>
      </c>
      <c r="R31" s="17">
        <f t="shared" si="10"/>
        <v>11399.999999999998</v>
      </c>
      <c r="S31" s="11"/>
    </row>
    <row r="32" spans="1:15" ht="15.75" customHeight="1">
      <c r="A32" s="2" t="s">
        <v>45</v>
      </c>
      <c r="E32" s="3" t="s">
        <v>46</v>
      </c>
      <c r="O32" s="2" t="s">
        <v>47</v>
      </c>
    </row>
  </sheetData>
  <sheetProtection/>
  <mergeCells count="16">
    <mergeCell ref="A1:S1"/>
    <mergeCell ref="A2:A4"/>
    <mergeCell ref="B2:B4"/>
    <mergeCell ref="B7:B8"/>
    <mergeCell ref="B9:B15"/>
    <mergeCell ref="B17:B20"/>
    <mergeCell ref="B21:B26"/>
    <mergeCell ref="B27:B30"/>
    <mergeCell ref="C2:C4"/>
    <mergeCell ref="D2:D4"/>
    <mergeCell ref="E2:E4"/>
    <mergeCell ref="L2:L4"/>
    <mergeCell ref="M2:M4"/>
    <mergeCell ref="N2:N4"/>
    <mergeCell ref="S2:S4"/>
    <mergeCell ref="O2:R3"/>
  </mergeCells>
  <printOptions/>
  <pageMargins left="0.38958333333333334" right="0.11805555555555555" top="0.38958333333333334" bottom="0.38958333333333334" header="0.5118055555555555" footer="0.51180555555555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吴绍华</cp:lastModifiedBy>
  <cp:lastPrinted>2020-03-06T00:23:18Z</cp:lastPrinted>
  <dcterms:created xsi:type="dcterms:W3CDTF">2015-06-15T07:13:08Z</dcterms:created>
  <dcterms:modified xsi:type="dcterms:W3CDTF">2020-06-03T02:55:43Z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