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2－1  2020年晚秋生产计划表一" sheetId="1" r:id="rId1"/>
    <sheet name="附件2—2   2020年晚秋生产计划表二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<sst xmlns="http://schemas.openxmlformats.org/spreadsheetml/2006/main" count="64" uniqueCount="37">
  <si>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附件2—1</t>
  </si>
  <si>
    <t>大河口乡2020年晚秋作物种植指导性计划表一</t>
  </si>
  <si>
    <r>
      <rPr>
        <sz val="12"/>
        <rFont val="方正仿宋简体"/>
        <family val="0"/>
      </rPr>
      <t>单位：亩、吨、万元</t>
    </r>
  </si>
  <si>
    <t>村委会</t>
  </si>
  <si>
    <r>
      <rPr>
        <sz val="12"/>
        <rFont val="方正仿宋简体"/>
        <family val="0"/>
      </rPr>
      <t>种植面积合计</t>
    </r>
  </si>
  <si>
    <r>
      <rPr>
        <sz val="12"/>
        <rFont val="方正仿宋简体"/>
        <family val="0"/>
      </rPr>
      <t>粮经产值合计</t>
    </r>
  </si>
  <si>
    <r>
      <rPr>
        <sz val="12"/>
        <rFont val="方正仿宋简体"/>
        <family val="0"/>
      </rPr>
      <t>粮食作物合计</t>
    </r>
  </si>
  <si>
    <r>
      <rPr>
        <sz val="12"/>
        <rFont val="方正仿宋简体"/>
        <family val="0"/>
      </rPr>
      <t>其</t>
    </r>
    <r>
      <rPr>
        <sz val="12"/>
        <rFont val="Times New Roman"/>
        <family val="1"/>
      </rPr>
      <t xml:space="preserve">   </t>
    </r>
    <r>
      <rPr>
        <sz val="12"/>
        <rFont val="方正仿宋简体"/>
        <family val="0"/>
      </rPr>
      <t>中</t>
    </r>
  </si>
  <si>
    <r>
      <rPr>
        <sz val="12"/>
        <rFont val="方正仿宋简体"/>
        <family val="0"/>
      </rPr>
      <t>面积</t>
    </r>
  </si>
  <si>
    <r>
      <rPr>
        <sz val="12"/>
        <rFont val="方正仿宋简体"/>
        <family val="0"/>
      </rPr>
      <t>产量</t>
    </r>
  </si>
  <si>
    <r>
      <rPr>
        <sz val="12"/>
        <rFont val="方正仿宋简体"/>
        <family val="0"/>
      </rPr>
      <t>产值</t>
    </r>
  </si>
  <si>
    <r>
      <rPr>
        <sz val="12"/>
        <rFont val="方正仿宋简体"/>
        <family val="0"/>
      </rPr>
      <t>玉米</t>
    </r>
  </si>
  <si>
    <r>
      <rPr>
        <sz val="12"/>
        <rFont val="方正仿宋简体"/>
        <family val="0"/>
      </rPr>
      <t>豆类</t>
    </r>
  </si>
  <si>
    <r>
      <rPr>
        <sz val="12"/>
        <rFont val="方正仿宋简体"/>
        <family val="0"/>
      </rPr>
      <t>薯类</t>
    </r>
  </si>
  <si>
    <r>
      <rPr>
        <sz val="10"/>
        <rFont val="方正仿宋简体"/>
        <family val="0"/>
      </rPr>
      <t>荞子及其它</t>
    </r>
  </si>
  <si>
    <t>大河口</t>
  </si>
  <si>
    <t>大栎树</t>
  </si>
  <si>
    <t>涟  水</t>
  </si>
  <si>
    <t>麂  子</t>
  </si>
  <si>
    <t>大白者乐</t>
  </si>
  <si>
    <t>蒿子箐</t>
  </si>
  <si>
    <r>
      <rPr>
        <sz val="12"/>
        <rFont val="方正仿宋简体"/>
        <family val="0"/>
      </rPr>
      <t>合计</t>
    </r>
  </si>
  <si>
    <t>附件2—2</t>
  </si>
  <si>
    <t>大河口乡2020年晚秋作物种植指导性计划表二</t>
  </si>
  <si>
    <t>单位：亩、吨、万元</t>
  </si>
  <si>
    <t>经济作物合计</t>
  </si>
  <si>
    <t>其  中</t>
  </si>
  <si>
    <t>面积</t>
  </si>
  <si>
    <t>产量</t>
  </si>
  <si>
    <t>产值</t>
  </si>
  <si>
    <t>萝卜</t>
  </si>
  <si>
    <t>瓜菜类</t>
  </si>
  <si>
    <t>菜用豆</t>
  </si>
  <si>
    <t>其它</t>
  </si>
  <si>
    <t>涟水</t>
  </si>
  <si>
    <t>麂子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</si>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</sst>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6"/>
      <name val="黑体"/>
      <family val="3"/>
    </font>
    <font>
      <sz val="22"/>
      <name val="长城小标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sz val="16"/>
      <name val="方正黑体简体"/>
      <family val="0"/>
    </font>
    <font>
      <sz val="22"/>
      <name val="方正小标宋简体"/>
      <family val="0"/>
    </font>
    <font>
      <sz val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方正仿宋简体"/>
      <family val="0"/>
    </font>
    <font>
      <sz val="1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T14" sqref="T14"/>
    </sheetView>
  </sheetViews>
  <sheetFormatPr defaultColWidth="9.00390625" defaultRowHeight="14.25"/>
  <cols>
    <col min="1" max="1" width="6.375" style="0" customWidth="1"/>
    <col min="2" max="2" width="7.75390625" style="0" customWidth="1"/>
    <col min="3" max="18" width="6.375" style="0" customWidth="1"/>
  </cols>
  <sheetData>
    <row r="1" spans="1:2" ht="20.25">
      <c r="A1" s="19" t="s">
        <v>0</v>
      </c>
      <c r="B1" s="19"/>
    </row>
    <row r="2" spans="1:18" ht="2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32.25" customHeight="1">
      <c r="A4" s="4" t="s">
        <v>3</v>
      </c>
      <c r="B4" s="22" t="s">
        <v>4</v>
      </c>
      <c r="C4" s="22" t="s">
        <v>5</v>
      </c>
      <c r="D4" s="23" t="s">
        <v>6</v>
      </c>
      <c r="E4" s="24"/>
      <c r="F4" s="25"/>
      <c r="G4" s="26" t="s">
        <v>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35"/>
    </row>
    <row r="5" spans="1:18" ht="32.25" customHeight="1">
      <c r="A5" s="6"/>
      <c r="B5" s="6"/>
      <c r="C5" s="6"/>
      <c r="D5" s="28"/>
      <c r="E5" s="29"/>
      <c r="F5" s="30"/>
      <c r="G5" s="26" t="s">
        <v>8</v>
      </c>
      <c r="H5" s="27"/>
      <c r="I5" s="27"/>
      <c r="J5" s="35"/>
      <c r="K5" s="26" t="s">
        <v>9</v>
      </c>
      <c r="L5" s="27"/>
      <c r="M5" s="27"/>
      <c r="N5" s="35"/>
      <c r="O5" s="26" t="s">
        <v>10</v>
      </c>
      <c r="P5" s="27"/>
      <c r="Q5" s="27"/>
      <c r="R5" s="35"/>
    </row>
    <row r="6" spans="1:18" ht="32.25" customHeight="1">
      <c r="A6" s="7"/>
      <c r="B6" s="7"/>
      <c r="C6" s="7"/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6" t="s">
        <v>14</v>
      </c>
      <c r="K6" s="31" t="s">
        <v>11</v>
      </c>
      <c r="L6" s="31" t="s">
        <v>12</v>
      </c>
      <c r="M6" s="31" t="s">
        <v>13</v>
      </c>
      <c r="N6" s="36" t="s">
        <v>14</v>
      </c>
      <c r="O6" s="31" t="s">
        <v>11</v>
      </c>
      <c r="P6" s="31" t="s">
        <v>12</v>
      </c>
      <c r="Q6" s="31" t="s">
        <v>13</v>
      </c>
      <c r="R6" s="36" t="s">
        <v>14</v>
      </c>
    </row>
    <row r="7" spans="1:18" ht="27" customHeight="1">
      <c r="A7" s="9" t="s">
        <v>15</v>
      </c>
      <c r="B7" s="32">
        <v>425</v>
      </c>
      <c r="C7" s="32">
        <v>70.7</v>
      </c>
      <c r="D7" s="32">
        <f>G7+H7+I7+J7</f>
        <v>125</v>
      </c>
      <c r="E7" s="32">
        <f>K7+L7+M7+N7</f>
        <v>12.5</v>
      </c>
      <c r="F7" s="32">
        <f>O7+P7+Q7+R7</f>
        <v>4.7</v>
      </c>
      <c r="G7" s="32">
        <v>0</v>
      </c>
      <c r="H7" s="32">
        <v>100</v>
      </c>
      <c r="I7" s="32">
        <v>25</v>
      </c>
      <c r="J7" s="32">
        <v>0</v>
      </c>
      <c r="K7" s="32">
        <v>0</v>
      </c>
      <c r="L7" s="32">
        <f>H7*0.08</f>
        <v>8</v>
      </c>
      <c r="M7" s="32">
        <f>I7*0.18</f>
        <v>4.5</v>
      </c>
      <c r="N7" s="32">
        <v>0</v>
      </c>
      <c r="O7" s="32">
        <v>0</v>
      </c>
      <c r="P7" s="32">
        <f>H7*0.032</f>
        <v>3.2</v>
      </c>
      <c r="Q7" s="32">
        <f>I7*0.06</f>
        <v>1.5</v>
      </c>
      <c r="R7" s="32">
        <v>0</v>
      </c>
    </row>
    <row r="8" spans="1:18" ht="27" customHeight="1">
      <c r="A8" s="9" t="s">
        <v>16</v>
      </c>
      <c r="B8" s="32">
        <v>425</v>
      </c>
      <c r="C8" s="32">
        <v>70.7</v>
      </c>
      <c r="D8" s="32">
        <f aca="true" t="shared" si="0" ref="D8:D13">G8+H8+I8+J8</f>
        <v>125</v>
      </c>
      <c r="E8" s="32">
        <f aca="true" t="shared" si="1" ref="E8:E13">K8+L8+M8+N8</f>
        <v>12.5</v>
      </c>
      <c r="F8" s="32">
        <f aca="true" t="shared" si="2" ref="F8:F13">O8+P8+Q8+R8</f>
        <v>4.7</v>
      </c>
      <c r="G8" s="32">
        <v>0</v>
      </c>
      <c r="H8" s="32">
        <v>100</v>
      </c>
      <c r="I8" s="32">
        <v>25</v>
      </c>
      <c r="J8" s="32">
        <v>0</v>
      </c>
      <c r="K8" s="32">
        <v>0</v>
      </c>
      <c r="L8" s="32">
        <f aca="true" t="shared" si="3" ref="L8:L13">H8*0.08</f>
        <v>8</v>
      </c>
      <c r="M8" s="32">
        <f aca="true" t="shared" si="4" ref="M8:M13">I8*0.18</f>
        <v>4.5</v>
      </c>
      <c r="N8" s="32">
        <v>0</v>
      </c>
      <c r="O8" s="32">
        <v>0</v>
      </c>
      <c r="P8" s="32">
        <f aca="true" t="shared" si="5" ref="P8:P13">H8*0.032</f>
        <v>3.2</v>
      </c>
      <c r="Q8" s="32">
        <f>I8*0.06</f>
        <v>1.5</v>
      </c>
      <c r="R8" s="32">
        <v>0</v>
      </c>
    </row>
    <row r="9" spans="1:18" ht="27" customHeight="1">
      <c r="A9" s="9" t="s">
        <v>17</v>
      </c>
      <c r="B9" s="32">
        <v>425</v>
      </c>
      <c r="C9" s="32">
        <v>70.7</v>
      </c>
      <c r="D9" s="32">
        <f t="shared" si="0"/>
        <v>125</v>
      </c>
      <c r="E9" s="32">
        <f t="shared" si="1"/>
        <v>12.5</v>
      </c>
      <c r="F9" s="32">
        <f t="shared" si="2"/>
        <v>4.7</v>
      </c>
      <c r="G9" s="32">
        <v>0</v>
      </c>
      <c r="H9" s="32">
        <v>100</v>
      </c>
      <c r="I9" s="32">
        <v>25</v>
      </c>
      <c r="J9" s="32">
        <v>0</v>
      </c>
      <c r="K9" s="32">
        <v>0</v>
      </c>
      <c r="L9" s="32">
        <f t="shared" si="3"/>
        <v>8</v>
      </c>
      <c r="M9" s="32">
        <f t="shared" si="4"/>
        <v>4.5</v>
      </c>
      <c r="N9" s="32">
        <v>0</v>
      </c>
      <c r="O9" s="32">
        <v>0</v>
      </c>
      <c r="P9" s="32">
        <f t="shared" si="5"/>
        <v>3.2</v>
      </c>
      <c r="Q9" s="32">
        <f>I9*0.06</f>
        <v>1.5</v>
      </c>
      <c r="R9" s="32">
        <v>0</v>
      </c>
    </row>
    <row r="10" spans="1:18" ht="27" customHeight="1">
      <c r="A10" s="9" t="s">
        <v>18</v>
      </c>
      <c r="B10" s="32">
        <v>425</v>
      </c>
      <c r="C10" s="32">
        <v>65.7</v>
      </c>
      <c r="D10" s="32">
        <f t="shared" si="0"/>
        <v>125</v>
      </c>
      <c r="E10" s="32">
        <f t="shared" si="1"/>
        <v>12.5</v>
      </c>
      <c r="F10" s="32">
        <f t="shared" si="2"/>
        <v>4.7</v>
      </c>
      <c r="G10" s="32">
        <v>0</v>
      </c>
      <c r="H10" s="32">
        <v>100</v>
      </c>
      <c r="I10" s="32">
        <v>25</v>
      </c>
      <c r="J10" s="32">
        <v>0</v>
      </c>
      <c r="K10" s="32">
        <v>0</v>
      </c>
      <c r="L10" s="32">
        <f t="shared" si="3"/>
        <v>8</v>
      </c>
      <c r="M10" s="32">
        <f t="shared" si="4"/>
        <v>4.5</v>
      </c>
      <c r="N10" s="32">
        <v>0</v>
      </c>
      <c r="O10" s="32">
        <v>0</v>
      </c>
      <c r="P10" s="32">
        <f t="shared" si="5"/>
        <v>3.2</v>
      </c>
      <c r="Q10" s="32">
        <f>I10*0.06</f>
        <v>1.5</v>
      </c>
      <c r="R10" s="32">
        <v>0</v>
      </c>
    </row>
    <row r="11" spans="1:18" ht="27" customHeight="1">
      <c r="A11" s="33" t="s">
        <v>19</v>
      </c>
      <c r="B11" s="32">
        <v>300</v>
      </c>
      <c r="C11" s="32">
        <v>62.6</v>
      </c>
      <c r="D11" s="32">
        <f t="shared" si="0"/>
        <v>50</v>
      </c>
      <c r="E11" s="32">
        <f t="shared" si="1"/>
        <v>4</v>
      </c>
      <c r="F11" s="32">
        <f t="shared" si="2"/>
        <v>1.6</v>
      </c>
      <c r="G11" s="32">
        <v>0</v>
      </c>
      <c r="H11" s="32">
        <v>50</v>
      </c>
      <c r="I11" s="32">
        <v>0</v>
      </c>
      <c r="J11" s="32">
        <v>0</v>
      </c>
      <c r="K11" s="32">
        <v>0</v>
      </c>
      <c r="L11" s="32">
        <f t="shared" si="3"/>
        <v>4</v>
      </c>
      <c r="M11" s="32">
        <f t="shared" si="4"/>
        <v>0</v>
      </c>
      <c r="N11" s="32">
        <v>0</v>
      </c>
      <c r="O11" s="32">
        <v>0</v>
      </c>
      <c r="P11" s="32">
        <f t="shared" si="5"/>
        <v>1.6</v>
      </c>
      <c r="Q11" s="32">
        <f>I11*0.054</f>
        <v>0</v>
      </c>
      <c r="R11" s="32">
        <v>0</v>
      </c>
    </row>
    <row r="12" spans="1:18" ht="27" customHeight="1">
      <c r="A12" s="9" t="s">
        <v>20</v>
      </c>
      <c r="B12" s="32">
        <v>300</v>
      </c>
      <c r="C12" s="32">
        <v>61.6</v>
      </c>
      <c r="D12" s="32">
        <f t="shared" si="0"/>
        <v>50</v>
      </c>
      <c r="E12" s="32">
        <f t="shared" si="1"/>
        <v>4</v>
      </c>
      <c r="F12" s="32">
        <f t="shared" si="2"/>
        <v>1.6</v>
      </c>
      <c r="G12" s="32">
        <v>0</v>
      </c>
      <c r="H12" s="32">
        <v>50</v>
      </c>
      <c r="I12" s="32">
        <v>0</v>
      </c>
      <c r="J12" s="32">
        <v>0</v>
      </c>
      <c r="K12" s="32">
        <v>0</v>
      </c>
      <c r="L12" s="32">
        <f t="shared" si="3"/>
        <v>4</v>
      </c>
      <c r="M12" s="32">
        <f t="shared" si="4"/>
        <v>0</v>
      </c>
      <c r="N12" s="32">
        <v>0</v>
      </c>
      <c r="O12" s="32">
        <v>0</v>
      </c>
      <c r="P12" s="32">
        <f t="shared" si="5"/>
        <v>1.6</v>
      </c>
      <c r="Q12" s="32">
        <f>I12*0.054</f>
        <v>0</v>
      </c>
      <c r="R12" s="32">
        <v>0</v>
      </c>
    </row>
    <row r="13" spans="1:18" ht="27" customHeight="1">
      <c r="A13" s="31" t="s">
        <v>21</v>
      </c>
      <c r="B13" s="32">
        <f>SUM(B7:B12)</f>
        <v>2300</v>
      </c>
      <c r="C13" s="32">
        <f>SUM(C7:C12)</f>
        <v>402.00000000000006</v>
      </c>
      <c r="D13" s="32">
        <f t="shared" si="0"/>
        <v>600</v>
      </c>
      <c r="E13" s="32">
        <f t="shared" si="1"/>
        <v>58</v>
      </c>
      <c r="F13" s="32">
        <f t="shared" si="2"/>
        <v>22</v>
      </c>
      <c r="G13" s="32">
        <v>0</v>
      </c>
      <c r="H13" s="32">
        <f>SUM(H7:H12)</f>
        <v>500</v>
      </c>
      <c r="I13" s="32">
        <f>SUM(I7:I12)</f>
        <v>100</v>
      </c>
      <c r="J13" s="32">
        <v>0</v>
      </c>
      <c r="K13" s="32">
        <v>0</v>
      </c>
      <c r="L13" s="32">
        <f t="shared" si="3"/>
        <v>40</v>
      </c>
      <c r="M13" s="32">
        <f t="shared" si="4"/>
        <v>18</v>
      </c>
      <c r="N13" s="32">
        <v>0</v>
      </c>
      <c r="O13" s="32">
        <v>0</v>
      </c>
      <c r="P13" s="32">
        <f t="shared" si="5"/>
        <v>16</v>
      </c>
      <c r="Q13" s="32">
        <v>6</v>
      </c>
      <c r="R13" s="32">
        <v>0</v>
      </c>
    </row>
    <row r="14" spans="1:18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4.25">
      <c r="A15" s="1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>
      <c r="A16" s="1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4.25">
      <c r="A17" s="1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4.25">
      <c r="A18" s="1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sheetProtection/>
  <mergeCells count="12">
    <mergeCell ref="A1:B1"/>
    <mergeCell ref="A2:R2"/>
    <mergeCell ref="A3:R3"/>
    <mergeCell ref="G4:R4"/>
    <mergeCell ref="G5:J5"/>
    <mergeCell ref="K5:N5"/>
    <mergeCell ref="O5:R5"/>
    <mergeCell ref="A14:R14"/>
    <mergeCell ref="A4:A6"/>
    <mergeCell ref="B4:B6"/>
    <mergeCell ref="C4:C6"/>
    <mergeCell ref="D4:F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K12" sqref="K12"/>
    </sheetView>
  </sheetViews>
  <sheetFormatPr defaultColWidth="9.00390625" defaultRowHeight="14.25"/>
  <cols>
    <col min="1" max="14" width="7.125" style="0" customWidth="1"/>
    <col min="15" max="15" width="7.625" style="0" customWidth="1"/>
    <col min="16" max="16" width="7.125" style="0" customWidth="1"/>
  </cols>
  <sheetData>
    <row r="1" spans="1:2" ht="20.25">
      <c r="A1" s="1" t="s">
        <v>22</v>
      </c>
      <c r="B1" s="1"/>
    </row>
    <row r="2" spans="1:16" ht="2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4" t="s">
        <v>3</v>
      </c>
      <c r="B4" s="5" t="s">
        <v>25</v>
      </c>
      <c r="C4" s="5"/>
      <c r="D4" s="5"/>
      <c r="E4" s="5" t="s">
        <v>26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2.25" customHeight="1">
      <c r="A5" s="6"/>
      <c r="B5" s="5"/>
      <c r="C5" s="5"/>
      <c r="D5" s="5"/>
      <c r="E5" s="5" t="s">
        <v>27</v>
      </c>
      <c r="F5" s="5"/>
      <c r="G5" s="5"/>
      <c r="H5" s="5"/>
      <c r="I5" s="5" t="s">
        <v>28</v>
      </c>
      <c r="J5" s="5"/>
      <c r="K5" s="5"/>
      <c r="L5" s="5"/>
      <c r="M5" s="5" t="s">
        <v>29</v>
      </c>
      <c r="N5" s="5"/>
      <c r="O5" s="5"/>
      <c r="P5" s="5"/>
    </row>
    <row r="6" spans="1:16" ht="32.25" customHeight="1">
      <c r="A6" s="7"/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8" t="s">
        <v>33</v>
      </c>
      <c r="I6" s="5" t="s">
        <v>30</v>
      </c>
      <c r="J6" s="5" t="s">
        <v>31</v>
      </c>
      <c r="K6" s="5" t="s">
        <v>32</v>
      </c>
      <c r="L6" s="8" t="s">
        <v>33</v>
      </c>
      <c r="M6" s="5" t="s">
        <v>30</v>
      </c>
      <c r="N6" s="5" t="s">
        <v>31</v>
      </c>
      <c r="O6" s="5" t="s">
        <v>32</v>
      </c>
      <c r="P6" s="8" t="s">
        <v>33</v>
      </c>
    </row>
    <row r="7" spans="1:17" ht="27" customHeight="1">
      <c r="A7" s="9" t="s">
        <v>15</v>
      </c>
      <c r="B7" s="10">
        <f>E7+F7+G7+H7</f>
        <v>300</v>
      </c>
      <c r="C7" s="10">
        <f>I7+J7+K7+L7</f>
        <v>317.5</v>
      </c>
      <c r="D7" s="10">
        <f>M7+N7+O7+P7</f>
        <v>66.15</v>
      </c>
      <c r="E7" s="10">
        <v>0</v>
      </c>
      <c r="F7" s="10">
        <v>150</v>
      </c>
      <c r="G7" s="10">
        <v>100</v>
      </c>
      <c r="H7" s="10">
        <v>50</v>
      </c>
      <c r="I7" s="10">
        <f>E7*3.6</f>
        <v>0</v>
      </c>
      <c r="J7" s="10">
        <f>F7*1.2</f>
        <v>180</v>
      </c>
      <c r="K7" s="10">
        <v>100</v>
      </c>
      <c r="L7" s="10">
        <f>H7*0.75</f>
        <v>37.5</v>
      </c>
      <c r="M7" s="10">
        <f>E7*0.36</f>
        <v>0</v>
      </c>
      <c r="N7" s="10">
        <f>F7*0.261</f>
        <v>39.15</v>
      </c>
      <c r="O7" s="10">
        <v>20</v>
      </c>
      <c r="P7" s="16">
        <f>H7*0.14</f>
        <v>7.000000000000001</v>
      </c>
      <c r="Q7" s="18"/>
    </row>
    <row r="8" spans="1:17" ht="27" customHeight="1">
      <c r="A8" s="9" t="s">
        <v>16</v>
      </c>
      <c r="B8" s="10">
        <f aca="true" t="shared" si="0" ref="B8:B13">E8+F8+G8+H8</f>
        <v>300</v>
      </c>
      <c r="C8" s="10">
        <f aca="true" t="shared" si="1" ref="C8:C13">I8+J8+K8+L8</f>
        <v>317.5</v>
      </c>
      <c r="D8" s="10">
        <f>M8+N8+O8+P8</f>
        <v>66.15</v>
      </c>
      <c r="E8" s="10">
        <v>0</v>
      </c>
      <c r="F8" s="10">
        <v>150</v>
      </c>
      <c r="G8" s="10">
        <v>100</v>
      </c>
      <c r="H8" s="10">
        <v>50</v>
      </c>
      <c r="I8" s="10">
        <f aca="true" t="shared" si="2" ref="I8:I13">E8*3.6</f>
        <v>0</v>
      </c>
      <c r="J8" s="10">
        <f aca="true" t="shared" si="3" ref="J8:J13">F8*1.2</f>
        <v>180</v>
      </c>
      <c r="K8" s="10">
        <v>100</v>
      </c>
      <c r="L8" s="10">
        <f aca="true" t="shared" si="4" ref="L8:L13">H8*0.75</f>
        <v>37.5</v>
      </c>
      <c r="M8" s="10">
        <f aca="true" t="shared" si="5" ref="M8:M13">E8*0.36</f>
        <v>0</v>
      </c>
      <c r="N8" s="10">
        <f aca="true" t="shared" si="6" ref="N8:N13">F8*0.261</f>
        <v>39.15</v>
      </c>
      <c r="O8" s="10">
        <v>20</v>
      </c>
      <c r="P8" s="16">
        <f>H8*0.14</f>
        <v>7.000000000000001</v>
      </c>
      <c r="Q8" s="18"/>
    </row>
    <row r="9" spans="1:17" ht="27" customHeight="1">
      <c r="A9" s="9" t="s">
        <v>34</v>
      </c>
      <c r="B9" s="10">
        <f t="shared" si="0"/>
        <v>300</v>
      </c>
      <c r="C9" s="10">
        <f t="shared" si="1"/>
        <v>317.5</v>
      </c>
      <c r="D9" s="10">
        <f>M9+N9+O9+P9</f>
        <v>66.15</v>
      </c>
      <c r="E9" s="10">
        <v>0</v>
      </c>
      <c r="F9" s="10">
        <v>150</v>
      </c>
      <c r="G9" s="10">
        <v>100</v>
      </c>
      <c r="H9" s="10">
        <v>50</v>
      </c>
      <c r="I9" s="10">
        <f t="shared" si="2"/>
        <v>0</v>
      </c>
      <c r="J9" s="10">
        <f t="shared" si="3"/>
        <v>180</v>
      </c>
      <c r="K9" s="10">
        <v>100</v>
      </c>
      <c r="L9" s="10">
        <f t="shared" si="4"/>
        <v>37.5</v>
      </c>
      <c r="M9" s="10">
        <f t="shared" si="5"/>
        <v>0</v>
      </c>
      <c r="N9" s="10">
        <f t="shared" si="6"/>
        <v>39.15</v>
      </c>
      <c r="O9" s="10">
        <v>20</v>
      </c>
      <c r="P9" s="16">
        <f>H9*0.14</f>
        <v>7.000000000000001</v>
      </c>
      <c r="Q9" s="18"/>
    </row>
    <row r="10" spans="1:17" ht="27" customHeight="1">
      <c r="A10" s="9" t="s">
        <v>35</v>
      </c>
      <c r="B10" s="10">
        <f t="shared" si="0"/>
        <v>300</v>
      </c>
      <c r="C10" s="10">
        <f t="shared" si="1"/>
        <v>317.5</v>
      </c>
      <c r="D10" s="10">
        <f>M10+N10+O10+P10</f>
        <v>61.15</v>
      </c>
      <c r="E10" s="10">
        <v>0</v>
      </c>
      <c r="F10" s="10">
        <v>150</v>
      </c>
      <c r="G10" s="10">
        <v>100</v>
      </c>
      <c r="H10" s="10">
        <v>50</v>
      </c>
      <c r="I10" s="10">
        <f t="shared" si="2"/>
        <v>0</v>
      </c>
      <c r="J10" s="10">
        <f t="shared" si="3"/>
        <v>180</v>
      </c>
      <c r="K10" s="10">
        <v>100</v>
      </c>
      <c r="L10" s="10">
        <f t="shared" si="4"/>
        <v>37.5</v>
      </c>
      <c r="M10" s="10">
        <f t="shared" si="5"/>
        <v>0</v>
      </c>
      <c r="N10" s="10">
        <f t="shared" si="6"/>
        <v>39.15</v>
      </c>
      <c r="O10" s="10">
        <v>15</v>
      </c>
      <c r="P10" s="16">
        <f>H10*0.14</f>
        <v>7.000000000000001</v>
      </c>
      <c r="Q10" s="18"/>
    </row>
    <row r="11" spans="1:17" ht="27" customHeight="1">
      <c r="A11" s="9" t="s">
        <v>19</v>
      </c>
      <c r="B11" s="10">
        <f t="shared" si="0"/>
        <v>250</v>
      </c>
      <c r="C11" s="10">
        <f t="shared" si="1"/>
        <v>387.5</v>
      </c>
      <c r="D11" s="10">
        <f>M11+N11+O11+P11</f>
        <v>61.1</v>
      </c>
      <c r="E11" s="10">
        <v>50</v>
      </c>
      <c r="F11" s="10">
        <v>100</v>
      </c>
      <c r="G11" s="10">
        <v>50</v>
      </c>
      <c r="H11" s="10">
        <v>50</v>
      </c>
      <c r="I11" s="10">
        <f t="shared" si="2"/>
        <v>180</v>
      </c>
      <c r="J11" s="10">
        <f t="shared" si="3"/>
        <v>120</v>
      </c>
      <c r="K11" s="10">
        <v>50</v>
      </c>
      <c r="L11" s="10">
        <f t="shared" si="4"/>
        <v>37.5</v>
      </c>
      <c r="M11" s="10">
        <f t="shared" si="5"/>
        <v>18</v>
      </c>
      <c r="N11" s="10">
        <f t="shared" si="6"/>
        <v>26.1</v>
      </c>
      <c r="O11" s="10">
        <v>10</v>
      </c>
      <c r="P11" s="16">
        <f>H11*0.14</f>
        <v>7.000000000000001</v>
      </c>
      <c r="Q11" s="18"/>
    </row>
    <row r="12" spans="1:17" ht="27" customHeight="1">
      <c r="A12" s="9" t="s">
        <v>20</v>
      </c>
      <c r="B12" s="10">
        <f t="shared" si="0"/>
        <v>250</v>
      </c>
      <c r="C12" s="10">
        <f t="shared" si="1"/>
        <v>387.5</v>
      </c>
      <c r="D12" s="10">
        <v>60</v>
      </c>
      <c r="E12" s="10">
        <v>50</v>
      </c>
      <c r="F12" s="10">
        <v>100</v>
      </c>
      <c r="G12" s="10">
        <v>50</v>
      </c>
      <c r="H12" s="10">
        <v>50</v>
      </c>
      <c r="I12" s="10">
        <f t="shared" si="2"/>
        <v>180</v>
      </c>
      <c r="J12" s="10">
        <f t="shared" si="3"/>
        <v>120</v>
      </c>
      <c r="K12" s="10">
        <v>50</v>
      </c>
      <c r="L12" s="10">
        <f t="shared" si="4"/>
        <v>37.5</v>
      </c>
      <c r="M12" s="10">
        <f t="shared" si="5"/>
        <v>18</v>
      </c>
      <c r="N12" s="10">
        <v>26</v>
      </c>
      <c r="O12" s="10">
        <v>10</v>
      </c>
      <c r="P12" s="16">
        <v>6</v>
      </c>
      <c r="Q12" s="18"/>
    </row>
    <row r="13" spans="1:17" ht="27" customHeight="1">
      <c r="A13" s="11" t="s">
        <v>36</v>
      </c>
      <c r="B13" s="10">
        <f t="shared" si="0"/>
        <v>1700</v>
      </c>
      <c r="C13" s="10">
        <f t="shared" si="1"/>
        <v>2045</v>
      </c>
      <c r="D13" s="10">
        <v>380</v>
      </c>
      <c r="E13" s="12">
        <f>SUM(E7:E12)</f>
        <v>100</v>
      </c>
      <c r="F13" s="12">
        <f aca="true" t="shared" si="7" ref="F13:K13">SUM(F7:F12)</f>
        <v>800</v>
      </c>
      <c r="G13" s="12">
        <f t="shared" si="7"/>
        <v>500</v>
      </c>
      <c r="H13" s="12">
        <f t="shared" si="7"/>
        <v>300</v>
      </c>
      <c r="I13" s="10">
        <f t="shared" si="2"/>
        <v>360</v>
      </c>
      <c r="J13" s="10">
        <f t="shared" si="3"/>
        <v>960</v>
      </c>
      <c r="K13" s="12">
        <f t="shared" si="7"/>
        <v>500</v>
      </c>
      <c r="L13" s="10">
        <f t="shared" si="4"/>
        <v>225</v>
      </c>
      <c r="M13" s="10">
        <f>SUM(M7:M12)</f>
        <v>36</v>
      </c>
      <c r="N13" s="10">
        <v>208</v>
      </c>
      <c r="O13" s="10">
        <f>SUM(O7:O12)</f>
        <v>95</v>
      </c>
      <c r="P13" s="16">
        <f>SUM(P7:P12)</f>
        <v>41.00000000000001</v>
      </c>
      <c r="Q13" s="18"/>
    </row>
    <row r="14" spans="1:17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8"/>
    </row>
    <row r="15" spans="1:16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</row>
    <row r="16" spans="1:16" ht="15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</row>
    <row r="17" spans="1:16" ht="15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</row>
    <row r="18" spans="1:16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</row>
  </sheetData>
  <sheetProtection/>
  <mergeCells count="10">
    <mergeCell ref="A1:B1"/>
    <mergeCell ref="A2:P2"/>
    <mergeCell ref="A3:P3"/>
    <mergeCell ref="E4:P4"/>
    <mergeCell ref="E5:H5"/>
    <mergeCell ref="I5:L5"/>
    <mergeCell ref="M5:P5"/>
    <mergeCell ref="A14:P14"/>
    <mergeCell ref="A4:A6"/>
    <mergeCell ref="B4:D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平安是福</cp:lastModifiedBy>
  <cp:lastPrinted>2020-03-27T01:13:54Z</cp:lastPrinted>
  <dcterms:created xsi:type="dcterms:W3CDTF">2015-02-05T08:27:40Z</dcterms:created>
  <dcterms:modified xsi:type="dcterms:W3CDTF">2020-03-31T02:03:21Z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