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附件1-1 2020年大春粮食生产计划表 " sheetId="1" r:id="rId1"/>
    <sheet name="附件1－2 2020年大春经济作物计划表" sheetId="2" r:id="rId2"/>
    <sheet name="附件1－3 2020年粮食生产科技措施计划表" sheetId="3" r:id="rId3"/>
  </sheets>
  <definedNames/>
  <calcPr fullCalcOnLoad="1"/>
</workbook>
</file>

<file path=xl/sharedStrings.xml><?xml version="1.0" encoding="utf-8"?>
<sst xmlns="http://schemas.openxmlformats.org/spreadsheetml/2006/main" count="77" uniqueCount="51">
  <si>
    <t>附件1—1</t>
  </si>
  <si>
    <r>
      <t>大河口乡</t>
    </r>
    <r>
      <rPr>
        <sz val="22"/>
        <rFont val="Times New Roman"/>
        <family val="1"/>
      </rPr>
      <t>2020</t>
    </r>
    <r>
      <rPr>
        <sz val="22"/>
        <rFont val="方正小标宋简体"/>
        <family val="0"/>
      </rPr>
      <t>年大春生产（粮食作物）种植计划表一</t>
    </r>
  </si>
  <si>
    <r>
      <rPr>
        <sz val="14"/>
        <rFont val="方正仿宋简体"/>
        <family val="0"/>
      </rPr>
      <t>单位：亩、吨</t>
    </r>
  </si>
  <si>
    <r>
      <t xml:space="preserve">  </t>
    </r>
    <r>
      <rPr>
        <sz val="12"/>
        <rFont val="方正仿宋简体"/>
        <family val="0"/>
      </rPr>
      <t>项目</t>
    </r>
  </si>
  <si>
    <r>
      <rPr>
        <sz val="12"/>
        <rFont val="方正仿宋简体"/>
        <family val="0"/>
      </rPr>
      <t>粮经作物总播面积</t>
    </r>
  </si>
  <si>
    <r>
      <rPr>
        <sz val="12"/>
        <rFont val="方正仿宋简体"/>
        <family val="0"/>
      </rPr>
      <t>粮食作物</t>
    </r>
  </si>
  <si>
    <r>
      <rPr>
        <sz val="12"/>
        <rFont val="方正仿宋简体"/>
        <family val="0"/>
      </rPr>
      <t>新培育种粮大户</t>
    </r>
  </si>
  <si>
    <r>
      <rPr>
        <sz val="12"/>
        <rFont val="方正仿宋简体"/>
        <family val="0"/>
      </rPr>
      <t>计划面积</t>
    </r>
  </si>
  <si>
    <r>
      <rPr>
        <sz val="12"/>
        <rFont val="方正仿宋简体"/>
        <family val="0"/>
      </rPr>
      <t>计划产量</t>
    </r>
  </si>
  <si>
    <r>
      <rPr>
        <sz val="12"/>
        <rFont val="方正仿宋简体"/>
        <family val="0"/>
      </rPr>
      <t>水稻</t>
    </r>
  </si>
  <si>
    <r>
      <rPr>
        <sz val="12"/>
        <rFont val="方正仿宋简体"/>
        <family val="0"/>
      </rPr>
      <t>玉米</t>
    </r>
  </si>
  <si>
    <r>
      <rPr>
        <sz val="12"/>
        <rFont val="方正仿宋简体"/>
        <family val="0"/>
      </rPr>
      <t>杂粮</t>
    </r>
  </si>
  <si>
    <t>村委会</t>
  </si>
  <si>
    <r>
      <rPr>
        <sz val="12"/>
        <rFont val="方正仿宋简体"/>
        <family val="0"/>
      </rPr>
      <t>面积</t>
    </r>
  </si>
  <si>
    <r>
      <rPr>
        <sz val="10"/>
        <rFont val="方正仿宋简体"/>
        <family val="0"/>
      </rPr>
      <t>其中：推广优质稻面积</t>
    </r>
  </si>
  <si>
    <r>
      <rPr>
        <sz val="12"/>
        <rFont val="方正仿宋简体"/>
        <family val="0"/>
      </rPr>
      <t>产量</t>
    </r>
  </si>
  <si>
    <t>大河口</t>
  </si>
  <si>
    <t>大栎树</t>
  </si>
  <si>
    <t>涟水</t>
  </si>
  <si>
    <t>麂子</t>
  </si>
  <si>
    <t>大白者乐</t>
  </si>
  <si>
    <t>蒿子箐</t>
  </si>
  <si>
    <r>
      <rPr>
        <sz val="12"/>
        <rFont val="方正仿宋简体"/>
        <family val="0"/>
      </rPr>
      <t>合</t>
    </r>
    <r>
      <rPr>
        <sz val="12"/>
        <rFont val="Times New Roman"/>
        <family val="1"/>
      </rPr>
      <t xml:space="preserve">  </t>
    </r>
    <r>
      <rPr>
        <sz val="12"/>
        <rFont val="方正仿宋简体"/>
        <family val="0"/>
      </rPr>
      <t>计</t>
    </r>
  </si>
  <si>
    <t>附件1—2</t>
  </si>
  <si>
    <t>大河口乡2020年大春生产（经济作物）种植计划表二</t>
  </si>
  <si>
    <t>单位：亩、万元</t>
  </si>
  <si>
    <t xml:space="preserve">  项目</t>
  </si>
  <si>
    <t>经济作物</t>
  </si>
  <si>
    <t>其        中</t>
  </si>
  <si>
    <t>新培育种植面积20亩以上或年销售收入10万元以上大户</t>
  </si>
  <si>
    <t>计划面积</t>
  </si>
  <si>
    <t>计划产值</t>
  </si>
  <si>
    <t>辣椒</t>
  </si>
  <si>
    <t>蔬菜</t>
  </si>
  <si>
    <t>其中：山药</t>
  </si>
  <si>
    <t>魔芋</t>
  </si>
  <si>
    <t>其它</t>
  </si>
  <si>
    <t>面积</t>
  </si>
  <si>
    <t>产值</t>
  </si>
  <si>
    <t>附件1—3</t>
  </si>
  <si>
    <t>大河口乡2020年粮食生产科技措施计划表三</t>
  </si>
  <si>
    <t>单位：万亩</t>
  </si>
  <si>
    <t>名称</t>
  </si>
  <si>
    <t>作物间套种</t>
  </si>
  <si>
    <t>水稻集中育秧</t>
  </si>
  <si>
    <t>其中：旱育秧</t>
  </si>
  <si>
    <t>良种推广</t>
  </si>
  <si>
    <t>测土配方施肥</t>
  </si>
  <si>
    <t>水稻机插秧</t>
  </si>
  <si>
    <r>
      <t>合</t>
    </r>
    <r>
      <rPr>
        <sz val="14"/>
        <rFont val="Times New Roman"/>
        <family val="1"/>
      </rPr>
      <t xml:space="preserve">  </t>
    </r>
    <r>
      <rPr>
        <sz val="14"/>
        <rFont val="方正仿宋简体"/>
        <family val="0"/>
      </rPr>
      <t>计</t>
    </r>
  </si>
  <si>
    <t>备注：粮食作物间套种、测土配方施肥面积为全年大、小春和晚秋三季合计数。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</si>
</sst>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35">
    <font>
      <sz val="12"/>
      <name val="宋体"/>
      <family val="0"/>
    </font>
    <font>
      <sz val="16"/>
      <name val="方正黑体简体"/>
      <family val="0"/>
    </font>
    <font>
      <sz val="16"/>
      <name val="宋体"/>
      <family val="0"/>
    </font>
    <font>
      <sz val="22"/>
      <name val="方正小标宋简体"/>
      <family val="0"/>
    </font>
    <font>
      <sz val="22"/>
      <name val="宋体"/>
      <family val="0"/>
    </font>
    <font>
      <sz val="14"/>
      <name val="方正仿宋简体"/>
      <family val="0"/>
    </font>
    <font>
      <sz val="14"/>
      <name val="Times New Roman"/>
      <family val="1"/>
    </font>
    <font>
      <sz val="12"/>
      <name val="方正仿宋简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sz val="12"/>
      <name val="Times New Roman"/>
      <family val="1"/>
    </font>
    <font>
      <sz val="11"/>
      <name val="方正仿宋简体"/>
      <family val="0"/>
    </font>
    <font>
      <sz val="22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方正仿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3" applyNumberFormat="0" applyFill="0" applyAlignment="0" applyProtection="0"/>
    <xf numFmtId="0" fontId="15" fillId="7" borderId="0" applyNumberFormat="0" applyBorder="0" applyAlignment="0" applyProtection="0"/>
    <xf numFmtId="0" fontId="21" fillId="0" borderId="4" applyNumberFormat="0" applyFill="0" applyAlignment="0" applyProtection="0"/>
    <xf numFmtId="0" fontId="15" fillId="3" borderId="0" applyNumberFormat="0" applyBorder="0" applyAlignment="0" applyProtection="0"/>
    <xf numFmtId="0" fontId="25" fillId="2" borderId="5" applyNumberFormat="0" applyAlignment="0" applyProtection="0"/>
    <xf numFmtId="0" fontId="24" fillId="2" borderId="1" applyNumberFormat="0" applyAlignment="0" applyProtection="0"/>
    <xf numFmtId="0" fontId="17" fillId="8" borderId="6" applyNumberFormat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32" fillId="0" borderId="7" applyNumberFormat="0" applyFill="0" applyAlignment="0" applyProtection="0"/>
    <xf numFmtId="0" fontId="27" fillId="0" borderId="8" applyNumberFormat="0" applyFill="0" applyAlignment="0" applyProtection="0"/>
    <xf numFmtId="0" fontId="33" fillId="9" borderId="0" applyNumberFormat="0" applyBorder="0" applyAlignment="0" applyProtection="0"/>
    <xf numFmtId="0" fontId="30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5" fillId="16" borderId="0" applyNumberFormat="0" applyBorder="0" applyAlignment="0" applyProtection="0"/>
    <xf numFmtId="0" fontId="1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76" fontId="11" fillId="0" borderId="10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6</xdr:row>
      <xdr:rowOff>323850</xdr:rowOff>
    </xdr:to>
    <xdr:sp>
      <xdr:nvSpPr>
        <xdr:cNvPr id="1" name="Line 39"/>
        <xdr:cNvSpPr>
          <a:spLocks/>
        </xdr:cNvSpPr>
      </xdr:nvSpPr>
      <xdr:spPr>
        <a:xfrm>
          <a:off x="19050" y="962025"/>
          <a:ext cx="8096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323850</xdr:rowOff>
    </xdr:to>
    <xdr:sp>
      <xdr:nvSpPr>
        <xdr:cNvPr id="1" name="Line 35"/>
        <xdr:cNvSpPr>
          <a:spLocks/>
        </xdr:cNvSpPr>
      </xdr:nvSpPr>
      <xdr:spPr>
        <a:xfrm>
          <a:off x="19050" y="1066800"/>
          <a:ext cx="8001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R11" sqref="R11"/>
    </sheetView>
  </sheetViews>
  <sheetFormatPr defaultColWidth="9.00390625" defaultRowHeight="14.25"/>
  <cols>
    <col min="1" max="1" width="10.875" style="0" customWidth="1"/>
    <col min="2" max="12" width="9.75390625" style="0" customWidth="1"/>
    <col min="13" max="16" width="6.625" style="0" customWidth="1"/>
  </cols>
  <sheetData>
    <row r="1" spans="1:16" ht="1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2" ht="27.75">
      <c r="A3" s="3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8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7" ht="21.75" customHeight="1">
      <c r="A5" s="28" t="s">
        <v>3</v>
      </c>
      <c r="B5" s="29" t="s">
        <v>4</v>
      </c>
      <c r="C5" s="29" t="s">
        <v>5</v>
      </c>
      <c r="D5" s="29"/>
      <c r="E5" s="29"/>
      <c r="F5" s="29"/>
      <c r="G5" s="29"/>
      <c r="H5" s="29"/>
      <c r="I5" s="29"/>
      <c r="J5" s="29"/>
      <c r="K5" s="29"/>
      <c r="L5" s="29" t="s">
        <v>6</v>
      </c>
      <c r="Q5" s="33"/>
    </row>
    <row r="6" spans="1:17" ht="24" customHeight="1">
      <c r="A6" s="30"/>
      <c r="B6" s="29"/>
      <c r="C6" s="29" t="s">
        <v>7</v>
      </c>
      <c r="D6" s="29" t="s">
        <v>8</v>
      </c>
      <c r="E6" s="29" t="s">
        <v>9</v>
      </c>
      <c r="F6" s="29"/>
      <c r="G6" s="29"/>
      <c r="H6" s="29" t="s">
        <v>10</v>
      </c>
      <c r="I6" s="29"/>
      <c r="J6" s="29" t="s">
        <v>11</v>
      </c>
      <c r="K6" s="29"/>
      <c r="L6" s="29"/>
      <c r="Q6" s="33"/>
    </row>
    <row r="7" spans="1:17" ht="26.25" customHeight="1">
      <c r="A7" s="22" t="s">
        <v>12</v>
      </c>
      <c r="B7" s="29"/>
      <c r="C7" s="29"/>
      <c r="D7" s="29"/>
      <c r="E7" s="29" t="s">
        <v>13</v>
      </c>
      <c r="F7" s="31" t="s">
        <v>14</v>
      </c>
      <c r="G7" s="29" t="s">
        <v>15</v>
      </c>
      <c r="H7" s="29" t="s">
        <v>13</v>
      </c>
      <c r="I7" s="29" t="s">
        <v>15</v>
      </c>
      <c r="J7" s="29" t="s">
        <v>13</v>
      </c>
      <c r="K7" s="29" t="s">
        <v>15</v>
      </c>
      <c r="L7" s="29"/>
      <c r="Q7" s="33"/>
    </row>
    <row r="8" spans="1:17" ht="26.25" customHeight="1">
      <c r="A8" s="8" t="s">
        <v>16</v>
      </c>
      <c r="B8" s="25">
        <v>3290</v>
      </c>
      <c r="C8" s="25">
        <f>E8+H8+J8</f>
        <v>1650</v>
      </c>
      <c r="D8" s="25">
        <f>G8+I8+K8</f>
        <v>759</v>
      </c>
      <c r="E8" s="25">
        <v>850</v>
      </c>
      <c r="F8" s="25">
        <v>531</v>
      </c>
      <c r="G8" s="25">
        <f>E8*0.54</f>
        <v>459.00000000000006</v>
      </c>
      <c r="H8" s="25">
        <v>600</v>
      </c>
      <c r="I8" s="25">
        <f>H8*0.43</f>
        <v>258</v>
      </c>
      <c r="J8" s="25">
        <v>200</v>
      </c>
      <c r="K8" s="25">
        <f>J8*0.21</f>
        <v>42</v>
      </c>
      <c r="L8" s="25">
        <v>0</v>
      </c>
      <c r="Q8" s="33"/>
    </row>
    <row r="9" spans="1:12" ht="26.25" customHeight="1">
      <c r="A9" s="8" t="s">
        <v>17</v>
      </c>
      <c r="B9" s="25">
        <v>3490</v>
      </c>
      <c r="C9" s="25">
        <f aca="true" t="shared" si="0" ref="C9:C14">E9+H9+J9</f>
        <v>1800</v>
      </c>
      <c r="D9" s="25">
        <f aca="true" t="shared" si="1" ref="D9:D14">G9+I9+K9</f>
        <v>840</v>
      </c>
      <c r="E9" s="25">
        <v>1000</v>
      </c>
      <c r="F9" s="25">
        <f>E9*0.625</f>
        <v>625</v>
      </c>
      <c r="G9" s="25">
        <f aca="true" t="shared" si="2" ref="G9:G14">E9*0.54</f>
        <v>540</v>
      </c>
      <c r="H9" s="25">
        <v>600</v>
      </c>
      <c r="I9" s="25">
        <f aca="true" t="shared" si="3" ref="I9:I14">H9*0.43</f>
        <v>258</v>
      </c>
      <c r="J9" s="25">
        <v>200</v>
      </c>
      <c r="K9" s="25">
        <f aca="true" t="shared" si="4" ref="K9:K14">J9*0.21</f>
        <v>42</v>
      </c>
      <c r="L9" s="25">
        <v>0</v>
      </c>
    </row>
    <row r="10" spans="1:12" ht="26.25" customHeight="1">
      <c r="A10" s="8" t="s">
        <v>18</v>
      </c>
      <c r="B10" s="25">
        <v>3390</v>
      </c>
      <c r="C10" s="25">
        <f t="shared" si="0"/>
        <v>1700</v>
      </c>
      <c r="D10" s="25">
        <f t="shared" si="1"/>
        <v>786</v>
      </c>
      <c r="E10" s="25">
        <v>900</v>
      </c>
      <c r="F10" s="25">
        <v>563</v>
      </c>
      <c r="G10" s="25">
        <f t="shared" si="2"/>
        <v>486.00000000000006</v>
      </c>
      <c r="H10" s="25">
        <v>600</v>
      </c>
      <c r="I10" s="25">
        <f t="shared" si="3"/>
        <v>258</v>
      </c>
      <c r="J10" s="25">
        <v>200</v>
      </c>
      <c r="K10" s="25">
        <f t="shared" si="4"/>
        <v>42</v>
      </c>
      <c r="L10" s="25">
        <v>0</v>
      </c>
    </row>
    <row r="11" spans="1:12" ht="26.25" customHeight="1">
      <c r="A11" s="8" t="s">
        <v>19</v>
      </c>
      <c r="B11" s="25">
        <v>3340</v>
      </c>
      <c r="C11" s="25">
        <f t="shared" si="0"/>
        <v>1800</v>
      </c>
      <c r="D11" s="25">
        <f t="shared" si="1"/>
        <v>840</v>
      </c>
      <c r="E11" s="25">
        <v>1000</v>
      </c>
      <c r="F11" s="25">
        <f>E11*0.625</f>
        <v>625</v>
      </c>
      <c r="G11" s="25">
        <f t="shared" si="2"/>
        <v>540</v>
      </c>
      <c r="H11" s="25">
        <v>600</v>
      </c>
      <c r="I11" s="25">
        <f t="shared" si="3"/>
        <v>258</v>
      </c>
      <c r="J11" s="25">
        <v>200</v>
      </c>
      <c r="K11" s="25">
        <f t="shared" si="4"/>
        <v>42</v>
      </c>
      <c r="L11" s="25">
        <v>0</v>
      </c>
    </row>
    <row r="12" spans="1:12" ht="26.25" customHeight="1">
      <c r="A12" s="8" t="s">
        <v>20</v>
      </c>
      <c r="B12" s="25">
        <v>1970</v>
      </c>
      <c r="C12" s="25">
        <f t="shared" si="0"/>
        <v>1200</v>
      </c>
      <c r="D12" s="25">
        <f t="shared" si="1"/>
        <v>461</v>
      </c>
      <c r="E12" s="25">
        <v>200</v>
      </c>
      <c r="F12" s="25">
        <f>E12*0.625</f>
        <v>125</v>
      </c>
      <c r="G12" s="25">
        <f t="shared" si="2"/>
        <v>108</v>
      </c>
      <c r="H12" s="25">
        <v>650</v>
      </c>
      <c r="I12" s="25">
        <f t="shared" si="3"/>
        <v>279.5</v>
      </c>
      <c r="J12" s="25">
        <v>350</v>
      </c>
      <c r="K12" s="25">
        <f t="shared" si="4"/>
        <v>73.5</v>
      </c>
      <c r="L12" s="25">
        <v>0</v>
      </c>
    </row>
    <row r="13" spans="1:12" ht="26.25" customHeight="1">
      <c r="A13" s="8" t="s">
        <v>21</v>
      </c>
      <c r="B13" s="25">
        <v>1820</v>
      </c>
      <c r="C13" s="25">
        <f t="shared" si="0"/>
        <v>1050</v>
      </c>
      <c r="D13" s="25">
        <f t="shared" si="1"/>
        <v>380</v>
      </c>
      <c r="E13" s="25">
        <v>50</v>
      </c>
      <c r="F13" s="25">
        <v>31</v>
      </c>
      <c r="G13" s="25">
        <f t="shared" si="2"/>
        <v>27</v>
      </c>
      <c r="H13" s="25">
        <v>650</v>
      </c>
      <c r="I13" s="25">
        <f t="shared" si="3"/>
        <v>279.5</v>
      </c>
      <c r="J13" s="25">
        <v>350</v>
      </c>
      <c r="K13" s="25">
        <f t="shared" si="4"/>
        <v>73.5</v>
      </c>
      <c r="L13" s="25">
        <v>0</v>
      </c>
    </row>
    <row r="14" spans="1:12" ht="26.25" customHeight="1">
      <c r="A14" s="25" t="s">
        <v>22</v>
      </c>
      <c r="B14" s="25">
        <f>SUM(B8:B13)</f>
        <v>17300</v>
      </c>
      <c r="C14" s="25">
        <f t="shared" si="0"/>
        <v>9200</v>
      </c>
      <c r="D14" s="25">
        <f t="shared" si="1"/>
        <v>4066</v>
      </c>
      <c r="E14" s="25">
        <f>SUM(E8:E13)</f>
        <v>4000</v>
      </c>
      <c r="F14" s="25">
        <f>SUM(F8:F13)</f>
        <v>2500</v>
      </c>
      <c r="G14" s="25">
        <f t="shared" si="2"/>
        <v>2160</v>
      </c>
      <c r="H14" s="25">
        <f>SUM(H8:H13)</f>
        <v>3700</v>
      </c>
      <c r="I14" s="25">
        <f t="shared" si="3"/>
        <v>1591</v>
      </c>
      <c r="J14" s="25">
        <f>SUM(J8:J13)</f>
        <v>1500</v>
      </c>
      <c r="K14" s="25">
        <f t="shared" si="4"/>
        <v>315</v>
      </c>
      <c r="L14" s="25">
        <v>0</v>
      </c>
    </row>
    <row r="15" spans="1:12" ht="15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</sheetData>
  <sheetProtection/>
  <mergeCells count="10">
    <mergeCell ref="A3:L3"/>
    <mergeCell ref="A4:L4"/>
    <mergeCell ref="C5:K5"/>
    <mergeCell ref="E6:G6"/>
    <mergeCell ref="H6:I6"/>
    <mergeCell ref="J6:K6"/>
    <mergeCell ref="B5:B7"/>
    <mergeCell ref="C6:C7"/>
    <mergeCell ref="D6:D7"/>
    <mergeCell ref="L5:L7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1">
      <selection activeCell="B8" sqref="B8:B13"/>
    </sheetView>
  </sheetViews>
  <sheetFormatPr defaultColWidth="9.00390625" defaultRowHeight="14.25"/>
  <cols>
    <col min="1" max="1" width="10.75390625" style="0" customWidth="1"/>
    <col min="2" max="4" width="9.25390625" style="0" customWidth="1"/>
    <col min="5" max="5" width="7.625" style="0" customWidth="1"/>
    <col min="6" max="6" width="9.25390625" style="0" customWidth="1"/>
    <col min="7" max="7" width="7.25390625" style="0" customWidth="1"/>
    <col min="8" max="8" width="7.625" style="0" customWidth="1"/>
    <col min="9" max="10" width="7.00390625" style="0" customWidth="1"/>
    <col min="11" max="11" width="7.25390625" style="0" customWidth="1"/>
    <col min="12" max="12" width="7.00390625" style="0" customWidth="1"/>
    <col min="13" max="13" width="7.625" style="0" customWidth="1"/>
    <col min="14" max="14" width="12.75390625" style="0" customWidth="1"/>
    <col min="15" max="20" width="6.625" style="0" customWidth="1"/>
  </cols>
  <sheetData>
    <row r="1" spans="1:20" ht="15" customHeight="1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14" ht="34.5" customHeight="1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>
      <c r="A4" s="15" t="s">
        <v>25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21.75" customHeight="1">
      <c r="A5" s="16" t="s">
        <v>26</v>
      </c>
      <c r="B5" s="17" t="s">
        <v>27</v>
      </c>
      <c r="C5" s="17"/>
      <c r="D5" s="18" t="s">
        <v>28</v>
      </c>
      <c r="E5" s="19"/>
      <c r="F5" s="19"/>
      <c r="G5" s="19"/>
      <c r="H5" s="19"/>
      <c r="I5" s="19"/>
      <c r="J5" s="19"/>
      <c r="K5" s="19"/>
      <c r="L5" s="19"/>
      <c r="M5" s="21"/>
      <c r="N5" s="26" t="s">
        <v>29</v>
      </c>
    </row>
    <row r="6" spans="1:14" ht="24" customHeight="1">
      <c r="A6" s="20"/>
      <c r="B6" s="17" t="s">
        <v>30</v>
      </c>
      <c r="C6" s="17" t="s">
        <v>31</v>
      </c>
      <c r="D6" s="18" t="s">
        <v>32</v>
      </c>
      <c r="E6" s="21"/>
      <c r="F6" s="17" t="s">
        <v>33</v>
      </c>
      <c r="G6" s="17"/>
      <c r="H6" s="17" t="s">
        <v>34</v>
      </c>
      <c r="I6" s="17"/>
      <c r="J6" s="17" t="s">
        <v>35</v>
      </c>
      <c r="K6" s="17"/>
      <c r="L6" s="17" t="s">
        <v>36</v>
      </c>
      <c r="M6" s="17"/>
      <c r="N6" s="26"/>
    </row>
    <row r="7" spans="1:14" ht="26.25" customHeight="1">
      <c r="A7" s="22" t="s">
        <v>12</v>
      </c>
      <c r="B7" s="17"/>
      <c r="C7" s="17"/>
      <c r="D7" s="17" t="s">
        <v>37</v>
      </c>
      <c r="E7" s="17" t="s">
        <v>38</v>
      </c>
      <c r="F7" s="17" t="s">
        <v>37</v>
      </c>
      <c r="G7" s="17" t="s">
        <v>38</v>
      </c>
      <c r="H7" s="17" t="s">
        <v>37</v>
      </c>
      <c r="I7" s="17" t="s">
        <v>38</v>
      </c>
      <c r="J7" s="17" t="s">
        <v>37</v>
      </c>
      <c r="K7" s="17" t="s">
        <v>38</v>
      </c>
      <c r="L7" s="17" t="s">
        <v>37</v>
      </c>
      <c r="M7" s="17" t="s">
        <v>38</v>
      </c>
      <c r="N7" s="26"/>
    </row>
    <row r="8" spans="1:14" ht="26.25" customHeight="1">
      <c r="A8" s="8" t="s">
        <v>16</v>
      </c>
      <c r="B8" s="23">
        <f>D8+F8+J8+L8</f>
        <v>1640</v>
      </c>
      <c r="C8" s="24">
        <f>E8+G8+K8+M8</f>
        <v>1007</v>
      </c>
      <c r="D8" s="24">
        <v>1200</v>
      </c>
      <c r="E8" s="24">
        <f>D8*250*24/10000</f>
        <v>720</v>
      </c>
      <c r="F8" s="23">
        <v>250</v>
      </c>
      <c r="G8" s="24">
        <v>113</v>
      </c>
      <c r="H8" s="23">
        <v>50</v>
      </c>
      <c r="I8" s="23">
        <f>H8*0.8</f>
        <v>40</v>
      </c>
      <c r="J8" s="23">
        <v>150</v>
      </c>
      <c r="K8" s="23">
        <v>150</v>
      </c>
      <c r="L8" s="23">
        <v>40</v>
      </c>
      <c r="M8" s="23">
        <f aca="true" t="shared" si="0" ref="M8:M13">L8*0.6</f>
        <v>24</v>
      </c>
      <c r="N8" s="23">
        <v>1</v>
      </c>
    </row>
    <row r="9" spans="1:14" ht="26.25" customHeight="1">
      <c r="A9" s="8" t="s">
        <v>17</v>
      </c>
      <c r="B9" s="23">
        <f aca="true" t="shared" si="1" ref="B9:B14">D9+F9+J9+L9</f>
        <v>1690</v>
      </c>
      <c r="C9" s="24">
        <f aca="true" t="shared" si="2" ref="C9:C14">E9+G9+K9+M9</f>
        <v>1038.8</v>
      </c>
      <c r="D9" s="24">
        <v>1300</v>
      </c>
      <c r="E9" s="24">
        <f aca="true" t="shared" si="3" ref="E9:E14">D9*250*24/10000</f>
        <v>780</v>
      </c>
      <c r="F9" s="23">
        <v>250</v>
      </c>
      <c r="G9" s="24">
        <v>134.8</v>
      </c>
      <c r="H9" s="23">
        <v>100</v>
      </c>
      <c r="I9" s="23">
        <f aca="true" t="shared" si="4" ref="I9:I14">H9*0.8</f>
        <v>80</v>
      </c>
      <c r="J9" s="23">
        <v>100</v>
      </c>
      <c r="K9" s="23">
        <v>100</v>
      </c>
      <c r="L9" s="23">
        <v>40</v>
      </c>
      <c r="M9" s="23">
        <f t="shared" si="0"/>
        <v>24</v>
      </c>
      <c r="N9" s="23">
        <v>0</v>
      </c>
    </row>
    <row r="10" spans="1:14" ht="26.25" customHeight="1">
      <c r="A10" s="8" t="s">
        <v>18</v>
      </c>
      <c r="B10" s="23">
        <f t="shared" si="1"/>
        <v>1690</v>
      </c>
      <c r="C10" s="24">
        <f t="shared" si="2"/>
        <v>1038.8</v>
      </c>
      <c r="D10" s="24">
        <v>1300</v>
      </c>
      <c r="E10" s="24">
        <f t="shared" si="3"/>
        <v>780</v>
      </c>
      <c r="F10" s="23">
        <v>250</v>
      </c>
      <c r="G10" s="24">
        <v>134.8</v>
      </c>
      <c r="H10" s="23">
        <v>100</v>
      </c>
      <c r="I10" s="23">
        <f t="shared" si="4"/>
        <v>80</v>
      </c>
      <c r="J10" s="23">
        <v>100</v>
      </c>
      <c r="K10" s="23">
        <v>100</v>
      </c>
      <c r="L10" s="23">
        <v>40</v>
      </c>
      <c r="M10" s="23">
        <f t="shared" si="0"/>
        <v>24</v>
      </c>
      <c r="N10" s="23">
        <v>1</v>
      </c>
    </row>
    <row r="11" spans="1:14" ht="26.25" customHeight="1">
      <c r="A11" s="8" t="s">
        <v>19</v>
      </c>
      <c r="B11" s="23">
        <f t="shared" si="1"/>
        <v>1540</v>
      </c>
      <c r="C11" s="24">
        <f t="shared" si="2"/>
        <v>907</v>
      </c>
      <c r="D11" s="24">
        <v>1200</v>
      </c>
      <c r="E11" s="24">
        <f t="shared" si="3"/>
        <v>720</v>
      </c>
      <c r="F11" s="23">
        <v>250</v>
      </c>
      <c r="G11" s="24">
        <v>113</v>
      </c>
      <c r="H11" s="23">
        <v>50</v>
      </c>
      <c r="I11" s="23">
        <f t="shared" si="4"/>
        <v>40</v>
      </c>
      <c r="J11" s="23">
        <v>50</v>
      </c>
      <c r="K11" s="23">
        <v>50</v>
      </c>
      <c r="L11" s="23">
        <v>40</v>
      </c>
      <c r="M11" s="23">
        <f t="shared" si="0"/>
        <v>24</v>
      </c>
      <c r="N11" s="23">
        <v>0</v>
      </c>
    </row>
    <row r="12" spans="1:14" ht="26.25" customHeight="1">
      <c r="A12" s="8" t="s">
        <v>20</v>
      </c>
      <c r="B12" s="23">
        <f t="shared" si="1"/>
        <v>770</v>
      </c>
      <c r="C12" s="24">
        <f t="shared" si="2"/>
        <v>456.8</v>
      </c>
      <c r="D12" s="24">
        <v>500</v>
      </c>
      <c r="E12" s="24">
        <f t="shared" si="3"/>
        <v>300</v>
      </c>
      <c r="F12" s="23">
        <v>200</v>
      </c>
      <c r="G12" s="24">
        <v>94.8</v>
      </c>
      <c r="H12" s="23">
        <v>50</v>
      </c>
      <c r="I12" s="23">
        <f t="shared" si="4"/>
        <v>40</v>
      </c>
      <c r="J12" s="23">
        <v>50</v>
      </c>
      <c r="K12" s="23">
        <v>50</v>
      </c>
      <c r="L12" s="23">
        <v>20</v>
      </c>
      <c r="M12" s="23">
        <f t="shared" si="0"/>
        <v>12</v>
      </c>
      <c r="N12" s="23">
        <v>0</v>
      </c>
    </row>
    <row r="13" spans="1:14" ht="26.25" customHeight="1">
      <c r="A13" s="8" t="s">
        <v>21</v>
      </c>
      <c r="B13" s="23">
        <f t="shared" si="1"/>
        <v>770</v>
      </c>
      <c r="C13" s="24">
        <f t="shared" si="2"/>
        <v>456.6</v>
      </c>
      <c r="D13" s="24">
        <v>500</v>
      </c>
      <c r="E13" s="24">
        <f t="shared" si="3"/>
        <v>300</v>
      </c>
      <c r="F13" s="23">
        <v>200</v>
      </c>
      <c r="G13" s="24">
        <v>94.6</v>
      </c>
      <c r="H13" s="23">
        <v>50</v>
      </c>
      <c r="I13" s="23">
        <f t="shared" si="4"/>
        <v>40</v>
      </c>
      <c r="J13" s="23">
        <v>50</v>
      </c>
      <c r="K13" s="23">
        <v>50</v>
      </c>
      <c r="L13" s="23">
        <v>20</v>
      </c>
      <c r="M13" s="23">
        <f t="shared" si="0"/>
        <v>12</v>
      </c>
      <c r="N13" s="23">
        <v>0</v>
      </c>
    </row>
    <row r="14" spans="1:14" ht="26.25" customHeight="1">
      <c r="A14" s="25" t="s">
        <v>22</v>
      </c>
      <c r="B14" s="23">
        <f t="shared" si="1"/>
        <v>8100</v>
      </c>
      <c r="C14" s="24">
        <f t="shared" si="2"/>
        <v>4905</v>
      </c>
      <c r="D14" s="24">
        <f>SUM(D8:D13)</f>
        <v>6000</v>
      </c>
      <c r="E14" s="24">
        <f t="shared" si="3"/>
        <v>3600</v>
      </c>
      <c r="F14" s="23">
        <f>SUM(F8:F13)</f>
        <v>1400</v>
      </c>
      <c r="G14" s="24">
        <v>685</v>
      </c>
      <c r="H14" s="23">
        <f>SUM(H8:H13)</f>
        <v>400</v>
      </c>
      <c r="I14" s="23">
        <f t="shared" si="4"/>
        <v>320</v>
      </c>
      <c r="J14" s="23">
        <f>SUM(J8:J13)</f>
        <v>500</v>
      </c>
      <c r="K14" s="23">
        <f>SUM(K8:K13)</f>
        <v>500</v>
      </c>
      <c r="L14" s="23">
        <f>SUM(L8:L13)</f>
        <v>200</v>
      </c>
      <c r="M14" s="23">
        <f>SUM(M8:M13)</f>
        <v>120</v>
      </c>
      <c r="N14" s="23">
        <v>2</v>
      </c>
    </row>
  </sheetData>
  <sheetProtection/>
  <mergeCells count="12">
    <mergeCell ref="A3:N3"/>
    <mergeCell ref="A4:N4"/>
    <mergeCell ref="B5:C5"/>
    <mergeCell ref="D5:M5"/>
    <mergeCell ref="D6:E6"/>
    <mergeCell ref="F6:G6"/>
    <mergeCell ref="H6:I6"/>
    <mergeCell ref="J6:K6"/>
    <mergeCell ref="L6:M6"/>
    <mergeCell ref="B6:B7"/>
    <mergeCell ref="C6:C7"/>
    <mergeCell ref="N5:N7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D8" sqref="D8"/>
    </sheetView>
  </sheetViews>
  <sheetFormatPr defaultColWidth="9.00390625" defaultRowHeight="14.25"/>
  <cols>
    <col min="1" max="7" width="16.25390625" style="0" customWidth="1"/>
  </cols>
  <sheetData>
    <row r="1" spans="1:7" ht="20.25">
      <c r="A1" s="1" t="s">
        <v>39</v>
      </c>
      <c r="B1" s="2"/>
      <c r="C1" s="2"/>
      <c r="D1" s="2"/>
      <c r="E1" s="2"/>
      <c r="F1" s="2"/>
      <c r="G1" s="2"/>
    </row>
    <row r="2" spans="1:15" ht="27">
      <c r="A2" s="3" t="s">
        <v>40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</row>
    <row r="3" spans="1:15" ht="27">
      <c r="A3" s="5" t="s">
        <v>41</v>
      </c>
      <c r="B3" s="6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</row>
    <row r="4" spans="1:7" ht="32.25" customHeight="1">
      <c r="A4" s="7" t="s">
        <v>42</v>
      </c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</row>
    <row r="5" spans="1:7" ht="32.25" customHeight="1">
      <c r="A5" s="8" t="s">
        <v>16</v>
      </c>
      <c r="B5" s="9">
        <v>0.1</v>
      </c>
      <c r="C5" s="9">
        <v>0</v>
      </c>
      <c r="D5" s="9">
        <v>0</v>
      </c>
      <c r="E5" s="9">
        <v>0.15</v>
      </c>
      <c r="F5" s="9">
        <v>0.15</v>
      </c>
      <c r="G5" s="9">
        <v>0.015</v>
      </c>
    </row>
    <row r="6" spans="1:7" ht="32.25" customHeight="1">
      <c r="A6" s="8" t="s">
        <v>17</v>
      </c>
      <c r="B6" s="9">
        <v>0.1</v>
      </c>
      <c r="C6" s="9">
        <v>0</v>
      </c>
      <c r="D6" s="9">
        <v>0</v>
      </c>
      <c r="E6" s="9">
        <v>0.15</v>
      </c>
      <c r="F6" s="9">
        <v>0.15</v>
      </c>
      <c r="G6" s="9">
        <v>0.015</v>
      </c>
    </row>
    <row r="7" spans="1:7" ht="32.25" customHeight="1">
      <c r="A7" s="8" t="s">
        <v>18</v>
      </c>
      <c r="B7" s="9">
        <v>0.1</v>
      </c>
      <c r="C7" s="9">
        <v>0</v>
      </c>
      <c r="D7" s="9">
        <v>0</v>
      </c>
      <c r="E7" s="9">
        <v>0.15</v>
      </c>
      <c r="F7" s="9">
        <v>0.15</v>
      </c>
      <c r="G7" s="9">
        <v>0.015</v>
      </c>
    </row>
    <row r="8" spans="1:7" ht="32.25" customHeight="1">
      <c r="A8" s="8" t="s">
        <v>19</v>
      </c>
      <c r="B8" s="9">
        <v>0.1</v>
      </c>
      <c r="C8" s="9">
        <v>0</v>
      </c>
      <c r="D8" s="9">
        <v>0</v>
      </c>
      <c r="E8" s="9">
        <v>0.15</v>
      </c>
      <c r="F8" s="9">
        <v>0.15</v>
      </c>
      <c r="G8" s="9">
        <v>0.015</v>
      </c>
    </row>
    <row r="9" spans="1:7" ht="32.25" customHeight="1">
      <c r="A9" s="8" t="s">
        <v>20</v>
      </c>
      <c r="B9" s="9">
        <v>0.05</v>
      </c>
      <c r="C9" s="9">
        <v>0</v>
      </c>
      <c r="D9" s="9">
        <v>0</v>
      </c>
      <c r="E9" s="9">
        <v>0.05</v>
      </c>
      <c r="F9" s="9">
        <v>0.1</v>
      </c>
      <c r="G9" s="9">
        <v>0</v>
      </c>
    </row>
    <row r="10" spans="1:7" ht="32.25" customHeight="1">
      <c r="A10" s="8" t="s">
        <v>21</v>
      </c>
      <c r="B10" s="9">
        <v>0.05</v>
      </c>
      <c r="C10" s="9">
        <v>0</v>
      </c>
      <c r="D10" s="9">
        <v>0</v>
      </c>
      <c r="E10" s="9">
        <v>0.05</v>
      </c>
      <c r="F10" s="9">
        <v>0.1</v>
      </c>
      <c r="G10" s="9">
        <v>0</v>
      </c>
    </row>
    <row r="11" spans="1:7" ht="32.25" customHeight="1">
      <c r="A11" s="10" t="s">
        <v>49</v>
      </c>
      <c r="B11" s="9">
        <f aca="true" t="shared" si="0" ref="B11:G11">SUM(B5:B10)</f>
        <v>0.5</v>
      </c>
      <c r="C11" s="9">
        <v>0</v>
      </c>
      <c r="D11" s="9">
        <v>0</v>
      </c>
      <c r="E11" s="9">
        <f t="shared" si="0"/>
        <v>0.7000000000000001</v>
      </c>
      <c r="F11" s="9">
        <f t="shared" si="0"/>
        <v>0.7999999999999999</v>
      </c>
      <c r="G11" s="9">
        <f t="shared" si="0"/>
        <v>0.06</v>
      </c>
    </row>
    <row r="12" spans="1:7" ht="18.75">
      <c r="A12" s="11" t="s">
        <v>50</v>
      </c>
      <c r="B12" s="12"/>
      <c r="C12" s="12"/>
      <c r="D12" s="12"/>
      <c r="E12" s="12"/>
      <c r="F12" s="12"/>
      <c r="G12" s="12"/>
    </row>
  </sheetData>
  <sheetProtection/>
  <mergeCells count="4">
    <mergeCell ref="A1:G1"/>
    <mergeCell ref="A2:G2"/>
    <mergeCell ref="A3:G3"/>
    <mergeCell ref="A12:G1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罗中元（股长）</dc:creator>
  <cp:keywords/>
  <dc:description/>
  <cp:lastModifiedBy>平安是福</cp:lastModifiedBy>
  <cp:lastPrinted>2020-03-27T06:19:47Z</cp:lastPrinted>
  <dcterms:created xsi:type="dcterms:W3CDTF">2015-02-05T08:27:40Z</dcterms:created>
  <dcterms:modified xsi:type="dcterms:W3CDTF">2020-03-31T02:03:06Z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