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附件1 —12020年大春粮食生产计划表 " sheetId="1" r:id="rId1"/>
    <sheet name="附件1—2 2020年大春经济作物计划表" sheetId="2" r:id="rId2"/>
    <sheet name="附件1—3 2020年粮食生产科技措施计划表" sheetId="3" r:id="rId3"/>
  </sheets>
  <definedNames/>
  <calcPr fullCalcOnLoad="1"/>
</workbook>
</file>

<file path=xl/sharedStrings.xml><?xml version="1.0" encoding="utf-8"?>
<sst xmlns="http://schemas.openxmlformats.org/spreadsheetml/2006/main" count="83" uniqueCount="52">
  <si>
    <t>附件1—1</t>
  </si>
  <si>
    <t>姚安县2020年大春生产（粮食作物）种植计划表一</t>
  </si>
  <si>
    <t>单位：亩、吨</t>
  </si>
  <si>
    <t xml:space="preserve">  
     项目   
 乡镇 </t>
  </si>
  <si>
    <t>粮经作物总播面积</t>
  </si>
  <si>
    <t>粮食作物</t>
  </si>
  <si>
    <t>新培育种粮大户</t>
  </si>
  <si>
    <t>计划面积</t>
  </si>
  <si>
    <t>计划产量</t>
  </si>
  <si>
    <t>水稻</t>
  </si>
  <si>
    <t>玉米</t>
  </si>
  <si>
    <t>杂粮</t>
  </si>
  <si>
    <t>面积</t>
  </si>
  <si>
    <t>其中：推广优质稻面积</t>
  </si>
  <si>
    <t>产量</t>
  </si>
  <si>
    <t>栋川镇</t>
  </si>
  <si>
    <t>光禄镇</t>
  </si>
  <si>
    <t>前场镇</t>
  </si>
  <si>
    <t>弥兴镇</t>
  </si>
  <si>
    <t>太平镇</t>
  </si>
  <si>
    <t>官屯镇</t>
  </si>
  <si>
    <t>大河口乡</t>
  </si>
  <si>
    <t>适中乡</t>
  </si>
  <si>
    <t>左门乡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</si>
  <si>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方正仿宋简体"/>
        <family val="4"/>
      </rPr>
      <t>计</t>
    </r>
  </si>
  <si>
    <t>附件1—2</t>
  </si>
  <si>
    <t>姚安县2020年大春生产（经济作物）种植计划表二</t>
  </si>
  <si>
    <t>单位：亩、万元</t>
  </si>
  <si>
    <r>
      <t xml:space="preserve">       
</t>
    </r>
    <r>
      <rPr>
        <sz val="12"/>
        <rFont val="黑体"/>
        <family val="3"/>
      </rPr>
      <t xml:space="preserve">       项目</t>
    </r>
    <r>
      <rPr>
        <sz val="12"/>
        <rFont val="黑体"/>
        <family val="3"/>
      </rPr>
      <t xml:space="preserve">
     </t>
    </r>
    <r>
      <rPr>
        <sz val="12"/>
        <rFont val="黑体"/>
        <family val="3"/>
      </rPr>
      <t>乡镇</t>
    </r>
  </si>
  <si>
    <t>经济作物</t>
  </si>
  <si>
    <r>
      <t>其</t>
    </r>
    <r>
      <rPr>
        <sz val="12"/>
        <rFont val="黑体"/>
        <family val="3"/>
      </rPr>
      <t xml:space="preserve">        </t>
    </r>
    <r>
      <rPr>
        <sz val="12"/>
        <rFont val="黑体"/>
        <family val="3"/>
      </rPr>
      <t>中</t>
    </r>
  </si>
  <si>
    <t>新培育种植面积20亩以上或年销售收入10万元以上大户</t>
  </si>
  <si>
    <t>计划产值</t>
  </si>
  <si>
    <t>蔬菜</t>
  </si>
  <si>
    <t>魔芋</t>
  </si>
  <si>
    <t>其它</t>
  </si>
  <si>
    <t>产值</t>
  </si>
  <si>
    <t>其中： 山药</t>
  </si>
  <si>
    <t xml:space="preserve">                                                  </t>
  </si>
  <si>
    <t>附件1—3</t>
  </si>
  <si>
    <t>姚安县2020年粮食生产科技措施计划表三</t>
  </si>
  <si>
    <t>单位：万亩</t>
  </si>
  <si>
    <t>名称</t>
  </si>
  <si>
    <t>作物间套种</t>
  </si>
  <si>
    <t>水稻集中育秧</t>
  </si>
  <si>
    <t>其中：旱育秧</t>
  </si>
  <si>
    <t>良种推广</t>
  </si>
  <si>
    <t>测土配方施肥</t>
  </si>
  <si>
    <t>水稻机插秧</t>
  </si>
  <si>
    <r>
      <t>合</t>
    </r>
    <r>
      <rPr>
        <sz val="14"/>
        <rFont val="Times New Roman"/>
        <family val="1"/>
      </rPr>
      <t xml:space="preserve">  </t>
    </r>
    <r>
      <rPr>
        <sz val="14"/>
        <rFont val="方正仿宋简体"/>
        <family val="4"/>
      </rPr>
      <t>计</t>
    </r>
  </si>
  <si>
    <t>备注：粮食作物间套种、测土配方施肥面积为全年大、小春和晚秋三季合计数。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</si>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</sst>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0"/>
      <name val="方正小标宋简体"/>
      <family val="4"/>
    </font>
    <font>
      <sz val="14"/>
      <name val="方正仿宋简体"/>
      <family val="4"/>
    </font>
    <font>
      <sz val="14"/>
      <name val="Times New Roman"/>
      <family val="1"/>
    </font>
    <font>
      <sz val="12"/>
      <name val="黑体"/>
      <family val="3"/>
    </font>
    <font>
      <sz val="16"/>
      <name val="Times New Roman"/>
      <family val="1"/>
    </font>
    <font>
      <sz val="12"/>
      <name val="Times New Roman"/>
      <family val="1"/>
    </font>
    <font>
      <sz val="12"/>
      <name val="方正仿宋简体"/>
      <family val="4"/>
    </font>
    <font>
      <sz val="11"/>
      <name val="黑体"/>
      <family val="3"/>
    </font>
    <font>
      <sz val="16"/>
      <name val="黑体"/>
      <family val="3"/>
    </font>
    <font>
      <sz val="10"/>
      <name val="黑体"/>
      <family val="3"/>
    </font>
    <font>
      <sz val="10"/>
      <name val="方正仿宋简体"/>
      <family val="4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2" xfId="16" applyFont="1" applyBorder="1" applyAlignment="1">
      <alignment horizontal="center" vertical="center" wrapText="1"/>
      <protection/>
    </xf>
    <xf numFmtId="0" fontId="10" fillId="0" borderId="16" xfId="16" applyFont="1" applyBorder="1" applyAlignment="1">
      <alignment horizontal="center" vertical="center" wrapText="1"/>
      <protection/>
    </xf>
    <xf numFmtId="0" fontId="10" fillId="0" borderId="19" xfId="16" applyFont="1" applyBorder="1" applyAlignment="1">
      <alignment horizontal="center" vertical="center" wrapText="1"/>
      <protection/>
    </xf>
    <xf numFmtId="177" fontId="8" fillId="0" borderId="9" xfId="16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176" fontId="6" fillId="0" borderId="9" xfId="16" applyNumberFormat="1" applyFont="1" applyBorder="1" applyAlignment="1">
      <alignment horizontal="center" vertical="center" wrapText="1"/>
      <protection/>
    </xf>
    <xf numFmtId="177" fontId="8" fillId="0" borderId="9" xfId="64" applyNumberFormat="1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/>
      <protection/>
    </xf>
    <xf numFmtId="0" fontId="8" fillId="0" borderId="9" xfId="64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常规_5月25日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5月25日_复件 (2) 楚雄州2014年大春种植计划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C10" sqref="C10:E12"/>
    </sheetView>
  </sheetViews>
  <sheetFormatPr defaultColWidth="9.00390625" defaultRowHeight="14.25"/>
  <cols>
    <col min="1" max="1" width="9.75390625" style="0" customWidth="1"/>
    <col min="2" max="5" width="9.625" style="0" customWidth="1"/>
    <col min="6" max="6" width="11.625" style="0" customWidth="1"/>
    <col min="7" max="10" width="9.625" style="0" customWidth="1"/>
    <col min="11" max="11" width="7.75390625" style="0" customWidth="1"/>
    <col min="12" max="12" width="9.625" style="0" customWidth="1"/>
    <col min="13" max="18" width="6.625" style="0" customWidth="1"/>
  </cols>
  <sheetData>
    <row r="1" spans="1:18" ht="15" customHeight="1">
      <c r="A1" s="32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2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9" ht="27" customHeight="1">
      <c r="A4" s="34" t="s">
        <v>3</v>
      </c>
      <c r="B4" s="14" t="s">
        <v>4</v>
      </c>
      <c r="C4" s="14" t="s">
        <v>5</v>
      </c>
      <c r="D4" s="14"/>
      <c r="E4" s="14"/>
      <c r="F4" s="14"/>
      <c r="G4" s="14"/>
      <c r="H4" s="14"/>
      <c r="I4" s="14"/>
      <c r="J4" s="14"/>
      <c r="K4" s="14"/>
      <c r="L4" s="40" t="s">
        <v>6</v>
      </c>
      <c r="S4" s="44"/>
    </row>
    <row r="5" spans="1:19" ht="27" customHeight="1">
      <c r="A5" s="35"/>
      <c r="B5" s="14"/>
      <c r="C5" s="14" t="s">
        <v>7</v>
      </c>
      <c r="D5" s="14" t="s">
        <v>8</v>
      </c>
      <c r="E5" s="14" t="s">
        <v>9</v>
      </c>
      <c r="F5" s="14"/>
      <c r="G5" s="14"/>
      <c r="H5" s="14" t="s">
        <v>10</v>
      </c>
      <c r="I5" s="14"/>
      <c r="J5" s="14" t="s">
        <v>11</v>
      </c>
      <c r="K5" s="14"/>
      <c r="L5" s="40"/>
      <c r="S5" s="44"/>
    </row>
    <row r="6" spans="1:19" ht="36" customHeight="1">
      <c r="A6" s="36"/>
      <c r="B6" s="14"/>
      <c r="C6" s="14"/>
      <c r="D6" s="14"/>
      <c r="E6" s="14" t="s">
        <v>12</v>
      </c>
      <c r="F6" s="37" t="s">
        <v>13</v>
      </c>
      <c r="G6" s="14" t="s">
        <v>14</v>
      </c>
      <c r="H6" s="14" t="s">
        <v>12</v>
      </c>
      <c r="I6" s="14" t="s">
        <v>14</v>
      </c>
      <c r="J6" s="14" t="s">
        <v>12</v>
      </c>
      <c r="K6" s="14" t="s">
        <v>14</v>
      </c>
      <c r="L6" s="40"/>
      <c r="S6" s="44"/>
    </row>
    <row r="7" spans="1:19" ht="26.25" customHeight="1">
      <c r="A7" s="27" t="s">
        <v>15</v>
      </c>
      <c r="B7" s="38">
        <f>C7+'附件1—2 2020年大春经济作物计划表'!B8</f>
        <v>56100</v>
      </c>
      <c r="C7" s="38">
        <f aca="true" t="shared" si="0" ref="C7:C16">E7+H7+J7</f>
        <v>43400</v>
      </c>
      <c r="D7" s="38">
        <f aca="true" t="shared" si="1" ref="D7:D16">G7+I7+K7</f>
        <v>19839</v>
      </c>
      <c r="E7" s="38">
        <v>13500</v>
      </c>
      <c r="F7" s="38">
        <v>9000</v>
      </c>
      <c r="G7" s="38">
        <f>E7*0.54</f>
        <v>7290.000000000001</v>
      </c>
      <c r="H7" s="38">
        <v>28500</v>
      </c>
      <c r="I7" s="38">
        <f>H7*0.43</f>
        <v>12255</v>
      </c>
      <c r="J7" s="38">
        <v>1400</v>
      </c>
      <c r="K7" s="38">
        <f>J7*0.21</f>
        <v>294</v>
      </c>
      <c r="L7" s="41">
        <v>3</v>
      </c>
      <c r="S7" s="44"/>
    </row>
    <row r="8" spans="1:12" ht="26.25" customHeight="1">
      <c r="A8" s="27" t="s">
        <v>16</v>
      </c>
      <c r="B8" s="38">
        <f>C8+'附件1—2 2020年大春经济作物计划表'!B9</f>
        <v>24200</v>
      </c>
      <c r="C8" s="38">
        <f t="shared" si="0"/>
        <v>16100</v>
      </c>
      <c r="D8" s="38">
        <f t="shared" si="1"/>
        <v>7616</v>
      </c>
      <c r="E8" s="38">
        <v>8500</v>
      </c>
      <c r="F8" s="38">
        <v>6000</v>
      </c>
      <c r="G8" s="38">
        <f aca="true" t="shared" si="2" ref="G8:G16">E8*0.54</f>
        <v>4590</v>
      </c>
      <c r="H8" s="38">
        <v>6500</v>
      </c>
      <c r="I8" s="38">
        <f aca="true" t="shared" si="3" ref="I8:I15">H8*0.43</f>
        <v>2795</v>
      </c>
      <c r="J8" s="38">
        <v>1100</v>
      </c>
      <c r="K8" s="38">
        <f aca="true" t="shared" si="4" ref="K8:K15">J8*0.21</f>
        <v>231</v>
      </c>
      <c r="L8" s="42">
        <v>3</v>
      </c>
    </row>
    <row r="9" spans="1:12" ht="26.25" customHeight="1">
      <c r="A9" s="27" t="s">
        <v>17</v>
      </c>
      <c r="B9" s="38">
        <f>C9+'附件1—2 2020年大春经济作物计划表'!B10</f>
        <v>25300</v>
      </c>
      <c r="C9" s="38">
        <f t="shared" si="0"/>
        <v>16800</v>
      </c>
      <c r="D9" s="38">
        <f t="shared" si="1"/>
        <v>7180</v>
      </c>
      <c r="E9" s="38">
        <v>4000</v>
      </c>
      <c r="F9" s="38">
        <v>2600</v>
      </c>
      <c r="G9" s="38">
        <f t="shared" si="2"/>
        <v>2160</v>
      </c>
      <c r="H9" s="38">
        <v>10600</v>
      </c>
      <c r="I9" s="38">
        <f t="shared" si="3"/>
        <v>4558</v>
      </c>
      <c r="J9" s="38">
        <v>2200</v>
      </c>
      <c r="K9" s="38">
        <f t="shared" si="4"/>
        <v>462</v>
      </c>
      <c r="L9" s="42">
        <v>0</v>
      </c>
    </row>
    <row r="10" spans="1:12" ht="26.25" customHeight="1">
      <c r="A10" s="27" t="s">
        <v>18</v>
      </c>
      <c r="B10" s="38">
        <f>C10+'附件1—2 2020年大春经济作物计划表'!B11</f>
        <v>28200</v>
      </c>
      <c r="C10" s="38">
        <f t="shared" si="0"/>
        <v>21200</v>
      </c>
      <c r="D10" s="38">
        <f t="shared" si="1"/>
        <v>9952</v>
      </c>
      <c r="E10" s="38">
        <v>11000</v>
      </c>
      <c r="F10" s="38">
        <v>7300</v>
      </c>
      <c r="G10" s="38">
        <f t="shared" si="2"/>
        <v>5940</v>
      </c>
      <c r="H10" s="38">
        <v>8500</v>
      </c>
      <c r="I10" s="38">
        <f t="shared" si="3"/>
        <v>3655</v>
      </c>
      <c r="J10" s="38">
        <v>1700</v>
      </c>
      <c r="K10" s="38">
        <f t="shared" si="4"/>
        <v>357</v>
      </c>
      <c r="L10" s="42">
        <v>1</v>
      </c>
    </row>
    <row r="11" spans="1:12" ht="26.25" customHeight="1">
      <c r="A11" s="27" t="s">
        <v>19</v>
      </c>
      <c r="B11" s="38">
        <f>C11+'附件1—2 2020年大春经济作物计划表'!B12</f>
        <v>13500</v>
      </c>
      <c r="C11" s="38">
        <f t="shared" si="0"/>
        <v>9200</v>
      </c>
      <c r="D11" s="38">
        <f t="shared" si="1"/>
        <v>4083</v>
      </c>
      <c r="E11" s="38">
        <v>3700</v>
      </c>
      <c r="F11" s="38">
        <v>2400</v>
      </c>
      <c r="G11" s="38">
        <f t="shared" si="2"/>
        <v>1998.0000000000002</v>
      </c>
      <c r="H11" s="38">
        <v>4000</v>
      </c>
      <c r="I11" s="38">
        <v>1770</v>
      </c>
      <c r="J11" s="38">
        <v>1500</v>
      </c>
      <c r="K11" s="38">
        <f t="shared" si="4"/>
        <v>315</v>
      </c>
      <c r="L11" s="42">
        <v>0</v>
      </c>
    </row>
    <row r="12" spans="1:12" ht="26.25" customHeight="1">
      <c r="A12" s="27" t="s">
        <v>20</v>
      </c>
      <c r="B12" s="38">
        <f>C12+'附件1—2 2020年大春经济作物计划表'!B13</f>
        <v>28100</v>
      </c>
      <c r="C12" s="38">
        <f t="shared" si="0"/>
        <v>21300</v>
      </c>
      <c r="D12" s="38">
        <f t="shared" si="1"/>
        <v>9533</v>
      </c>
      <c r="E12" s="38">
        <v>9000</v>
      </c>
      <c r="F12" s="38">
        <v>6000</v>
      </c>
      <c r="G12" s="38">
        <f t="shared" si="2"/>
        <v>4860</v>
      </c>
      <c r="H12" s="38">
        <v>9500</v>
      </c>
      <c r="I12" s="38">
        <f t="shared" si="3"/>
        <v>4085</v>
      </c>
      <c r="J12" s="38">
        <v>2800</v>
      </c>
      <c r="K12" s="38">
        <f t="shared" si="4"/>
        <v>588</v>
      </c>
      <c r="L12" s="42">
        <v>0</v>
      </c>
    </row>
    <row r="13" spans="1:12" ht="26.25" customHeight="1">
      <c r="A13" s="39" t="s">
        <v>21</v>
      </c>
      <c r="B13" s="38">
        <f>C13+'附件1—2 2020年大春经济作物计划表'!B14</f>
        <v>11300</v>
      </c>
      <c r="C13" s="38">
        <f t="shared" si="0"/>
        <v>9200</v>
      </c>
      <c r="D13" s="38">
        <f t="shared" si="1"/>
        <v>4066</v>
      </c>
      <c r="E13" s="38">
        <v>4000</v>
      </c>
      <c r="F13" s="38">
        <v>2500</v>
      </c>
      <c r="G13" s="38">
        <f t="shared" si="2"/>
        <v>2160</v>
      </c>
      <c r="H13" s="38">
        <v>3700</v>
      </c>
      <c r="I13" s="38">
        <f t="shared" si="3"/>
        <v>1591</v>
      </c>
      <c r="J13" s="38">
        <v>1500</v>
      </c>
      <c r="K13" s="38">
        <f t="shared" si="4"/>
        <v>315</v>
      </c>
      <c r="L13" s="42">
        <v>0</v>
      </c>
    </row>
    <row r="14" spans="1:12" ht="26.25" customHeight="1">
      <c r="A14" s="27" t="s">
        <v>22</v>
      </c>
      <c r="B14" s="38">
        <f>C14+'附件1—2 2020年大春经济作物计划表'!B15</f>
        <v>8100</v>
      </c>
      <c r="C14" s="38">
        <f t="shared" si="0"/>
        <v>6300</v>
      </c>
      <c r="D14" s="38">
        <f t="shared" si="1"/>
        <v>2786</v>
      </c>
      <c r="E14" s="38">
        <v>3300</v>
      </c>
      <c r="F14" s="38">
        <v>2200</v>
      </c>
      <c r="G14" s="38">
        <f t="shared" si="2"/>
        <v>1782.0000000000002</v>
      </c>
      <c r="H14" s="38">
        <v>1700</v>
      </c>
      <c r="I14" s="38">
        <f t="shared" si="3"/>
        <v>731</v>
      </c>
      <c r="J14" s="38">
        <v>1300</v>
      </c>
      <c r="K14" s="38">
        <f t="shared" si="4"/>
        <v>273</v>
      </c>
      <c r="L14" s="43">
        <v>0</v>
      </c>
    </row>
    <row r="15" spans="1:12" ht="26.25" customHeight="1">
      <c r="A15" s="27" t="s">
        <v>23</v>
      </c>
      <c r="B15" s="38">
        <f>C15+'附件1—2 2020年大春经济作物计划表'!B16</f>
        <v>9000</v>
      </c>
      <c r="C15" s="38">
        <f t="shared" si="0"/>
        <v>6500</v>
      </c>
      <c r="D15" s="38">
        <f t="shared" si="1"/>
        <v>2795</v>
      </c>
      <c r="E15" s="38">
        <v>3000</v>
      </c>
      <c r="F15" s="38">
        <v>2000</v>
      </c>
      <c r="G15" s="38">
        <f t="shared" si="2"/>
        <v>1620</v>
      </c>
      <c r="H15" s="38">
        <v>2000</v>
      </c>
      <c r="I15" s="38">
        <f t="shared" si="3"/>
        <v>860</v>
      </c>
      <c r="J15" s="38">
        <v>1500</v>
      </c>
      <c r="K15" s="38">
        <f t="shared" si="4"/>
        <v>315</v>
      </c>
      <c r="L15" s="42">
        <v>0</v>
      </c>
    </row>
    <row r="16" spans="1:12" ht="26.25" customHeight="1">
      <c r="A16" s="27" t="s">
        <v>24</v>
      </c>
      <c r="B16" s="38">
        <f>C16+'附件1—2 2020年大春经济作物计划表'!B17</f>
        <v>203800</v>
      </c>
      <c r="C16" s="38">
        <f t="shared" si="0"/>
        <v>150000</v>
      </c>
      <c r="D16" s="38">
        <f t="shared" si="1"/>
        <v>67850</v>
      </c>
      <c r="E16" s="38">
        <f>SUM(E7:E15)</f>
        <v>60000</v>
      </c>
      <c r="F16" s="38">
        <f>SUM(F7:F15)</f>
        <v>40000</v>
      </c>
      <c r="G16" s="38">
        <f t="shared" si="2"/>
        <v>32400.000000000004</v>
      </c>
      <c r="H16" s="38">
        <f>SUM(H7:H15)</f>
        <v>75000</v>
      </c>
      <c r="I16" s="38">
        <f>SUM(I7:I15)</f>
        <v>32300</v>
      </c>
      <c r="J16" s="38">
        <f>SUM(J7:J15)</f>
        <v>15000</v>
      </c>
      <c r="K16" s="38">
        <f>SUM(K7:K15)</f>
        <v>3150</v>
      </c>
      <c r="L16" s="42">
        <v>7</v>
      </c>
    </row>
  </sheetData>
  <sheetProtection/>
  <mergeCells count="11">
    <mergeCell ref="A2:L2"/>
    <mergeCell ref="A3:L3"/>
    <mergeCell ref="C4:K4"/>
    <mergeCell ref="E5:G5"/>
    <mergeCell ref="H5:I5"/>
    <mergeCell ref="J5:K5"/>
    <mergeCell ref="A4:A6"/>
    <mergeCell ref="B4:B6"/>
    <mergeCell ref="C5:C6"/>
    <mergeCell ref="D5:D6"/>
    <mergeCell ref="L4:L6"/>
  </mergeCells>
  <printOptions horizontalCentered="1"/>
  <pageMargins left="0.99" right="0.9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E16" sqref="E16"/>
    </sheetView>
  </sheetViews>
  <sheetFormatPr defaultColWidth="9.00390625" defaultRowHeight="14.25"/>
  <cols>
    <col min="1" max="1" width="13.00390625" style="0" customWidth="1"/>
    <col min="2" max="10" width="9.375" style="0" customWidth="1"/>
    <col min="11" max="11" width="7.625" style="0" customWidth="1"/>
    <col min="12" max="12" width="9.375" style="0" customWidth="1"/>
    <col min="13" max="19" width="6.625" style="0" customWidth="1"/>
  </cols>
  <sheetData>
    <row r="1" spans="1:19" ht="15" customHeight="1">
      <c r="A1" s="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2" ht="34.5" customHeight="1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7" customHeight="1">
      <c r="A4" s="13" t="s">
        <v>28</v>
      </c>
      <c r="B4" s="14" t="s">
        <v>29</v>
      </c>
      <c r="C4" s="14"/>
      <c r="D4" s="14" t="s">
        <v>30</v>
      </c>
      <c r="E4" s="14"/>
      <c r="F4" s="14"/>
      <c r="G4" s="14"/>
      <c r="H4" s="14"/>
      <c r="I4" s="14"/>
      <c r="J4" s="14"/>
      <c r="K4" s="14"/>
      <c r="L4" s="28" t="s">
        <v>31</v>
      </c>
    </row>
    <row r="5" spans="1:12" ht="25.5" customHeight="1">
      <c r="A5" s="15"/>
      <c r="B5" s="16" t="s">
        <v>7</v>
      </c>
      <c r="C5" s="16" t="s">
        <v>32</v>
      </c>
      <c r="D5" s="17" t="s">
        <v>33</v>
      </c>
      <c r="E5" s="18"/>
      <c r="F5" s="18"/>
      <c r="G5" s="19"/>
      <c r="H5" s="14" t="s">
        <v>34</v>
      </c>
      <c r="I5" s="14"/>
      <c r="J5" s="14" t="s">
        <v>35</v>
      </c>
      <c r="K5" s="14"/>
      <c r="L5" s="29"/>
    </row>
    <row r="6" spans="1:12" ht="27" customHeight="1">
      <c r="A6" s="15"/>
      <c r="B6" s="20"/>
      <c r="C6" s="20"/>
      <c r="D6" s="21" t="s">
        <v>12</v>
      </c>
      <c r="E6" s="22" t="s">
        <v>36</v>
      </c>
      <c r="F6" s="17" t="s">
        <v>37</v>
      </c>
      <c r="G6" s="19"/>
      <c r="H6" s="16" t="s">
        <v>12</v>
      </c>
      <c r="I6" s="16" t="s">
        <v>36</v>
      </c>
      <c r="J6" s="16" t="s">
        <v>12</v>
      </c>
      <c r="K6" s="16" t="s">
        <v>36</v>
      </c>
      <c r="L6" s="29"/>
    </row>
    <row r="7" spans="1:12" ht="26.25" customHeight="1">
      <c r="A7" s="23"/>
      <c r="B7" s="24"/>
      <c r="C7" s="24"/>
      <c r="D7" s="21"/>
      <c r="E7" s="25"/>
      <c r="F7" s="14" t="s">
        <v>12</v>
      </c>
      <c r="G7" s="14" t="s">
        <v>36</v>
      </c>
      <c r="H7" s="24"/>
      <c r="I7" s="24"/>
      <c r="J7" s="24"/>
      <c r="K7" s="24"/>
      <c r="L7" s="30"/>
    </row>
    <row r="8" spans="1:12" ht="26.25" customHeight="1">
      <c r="A8" s="26" t="s">
        <v>15</v>
      </c>
      <c r="B8" s="26">
        <f aca="true" t="shared" si="0" ref="B8:B16">D8+H8+J8</f>
        <v>12700</v>
      </c>
      <c r="C8" s="26">
        <f>E8+I8+K8</f>
        <v>6040.5</v>
      </c>
      <c r="D8" s="26">
        <v>11700</v>
      </c>
      <c r="E8" s="26">
        <f>(D8-F8)*0.365+F8*0.8</f>
        <v>5140.5</v>
      </c>
      <c r="F8" s="26">
        <v>2000</v>
      </c>
      <c r="G8" s="26">
        <f aca="true" t="shared" si="1" ref="G8:G16">F8*0.8</f>
        <v>1600</v>
      </c>
      <c r="H8" s="26">
        <v>750</v>
      </c>
      <c r="I8" s="26">
        <f>H8*1</f>
        <v>750</v>
      </c>
      <c r="J8" s="26">
        <v>250</v>
      </c>
      <c r="K8" s="26">
        <f>J8*0.6</f>
        <v>150</v>
      </c>
      <c r="L8" s="31">
        <v>50</v>
      </c>
    </row>
    <row r="9" spans="1:12" ht="26.25" customHeight="1">
      <c r="A9" s="26" t="s">
        <v>16</v>
      </c>
      <c r="B9" s="26">
        <f t="shared" si="0"/>
        <v>8100</v>
      </c>
      <c r="C9" s="26">
        <f aca="true" t="shared" si="2" ref="C9:C17">E9+I9+K9</f>
        <v>3709</v>
      </c>
      <c r="D9" s="26">
        <v>7600</v>
      </c>
      <c r="E9" s="26">
        <f aca="true" t="shared" si="3" ref="E9:E17">(D9-F9)*0.365+F9*0.8</f>
        <v>3209</v>
      </c>
      <c r="F9" s="26">
        <v>1000</v>
      </c>
      <c r="G9" s="26">
        <f t="shared" si="1"/>
        <v>800</v>
      </c>
      <c r="H9" s="26">
        <v>500</v>
      </c>
      <c r="I9" s="26">
        <f aca="true" t="shared" si="4" ref="I8:I16">H9*1</f>
        <v>500</v>
      </c>
      <c r="J9" s="26">
        <v>0</v>
      </c>
      <c r="K9" s="26">
        <f aca="true" t="shared" si="5" ref="K8:K16">J9*0.6</f>
        <v>0</v>
      </c>
      <c r="L9" s="31">
        <v>20</v>
      </c>
    </row>
    <row r="10" spans="1:12" ht="26.25" customHeight="1">
      <c r="A10" s="27" t="s">
        <v>17</v>
      </c>
      <c r="B10" s="26">
        <f t="shared" si="0"/>
        <v>8500</v>
      </c>
      <c r="C10" s="26">
        <f t="shared" si="2"/>
        <v>4925</v>
      </c>
      <c r="D10" s="26">
        <v>7000</v>
      </c>
      <c r="E10" s="26">
        <f t="shared" si="3"/>
        <v>3425</v>
      </c>
      <c r="F10" s="26">
        <v>2000</v>
      </c>
      <c r="G10" s="26">
        <f t="shared" si="1"/>
        <v>1600</v>
      </c>
      <c r="H10" s="26">
        <v>1500</v>
      </c>
      <c r="I10" s="26">
        <f t="shared" si="4"/>
        <v>1500</v>
      </c>
      <c r="J10" s="26">
        <v>0</v>
      </c>
      <c r="K10" s="26">
        <f t="shared" si="5"/>
        <v>0</v>
      </c>
      <c r="L10" s="31">
        <v>4</v>
      </c>
    </row>
    <row r="11" spans="1:12" ht="26.25" customHeight="1">
      <c r="A11" s="27" t="s">
        <v>18</v>
      </c>
      <c r="B11" s="26">
        <f t="shared" si="0"/>
        <v>7000</v>
      </c>
      <c r="C11" s="26">
        <f t="shared" si="2"/>
        <v>3525</v>
      </c>
      <c r="D11" s="26">
        <v>6000</v>
      </c>
      <c r="E11" s="26">
        <f t="shared" si="3"/>
        <v>2625</v>
      </c>
      <c r="F11" s="26">
        <v>1000</v>
      </c>
      <c r="G11" s="26">
        <f t="shared" si="1"/>
        <v>800</v>
      </c>
      <c r="H11" s="26">
        <v>750</v>
      </c>
      <c r="I11" s="26">
        <f t="shared" si="4"/>
        <v>750</v>
      </c>
      <c r="J11" s="26">
        <v>250</v>
      </c>
      <c r="K11" s="26">
        <f t="shared" si="5"/>
        <v>150</v>
      </c>
      <c r="L11" s="31">
        <v>8</v>
      </c>
    </row>
    <row r="12" spans="1:12" ht="26.25" customHeight="1">
      <c r="A12" s="27" t="s">
        <v>19</v>
      </c>
      <c r="B12" s="26">
        <f t="shared" si="0"/>
        <v>4300</v>
      </c>
      <c r="C12" s="26">
        <f t="shared" si="2"/>
        <v>2783</v>
      </c>
      <c r="D12" s="26">
        <v>2800</v>
      </c>
      <c r="E12" s="26">
        <f t="shared" si="3"/>
        <v>1283</v>
      </c>
      <c r="F12" s="26">
        <v>600</v>
      </c>
      <c r="G12" s="26">
        <f t="shared" si="1"/>
        <v>480</v>
      </c>
      <c r="H12" s="26">
        <v>1500</v>
      </c>
      <c r="I12" s="26">
        <f t="shared" si="4"/>
        <v>1500</v>
      </c>
      <c r="J12" s="26">
        <v>0</v>
      </c>
      <c r="K12" s="26">
        <f t="shared" si="5"/>
        <v>0</v>
      </c>
      <c r="L12" s="31">
        <v>3</v>
      </c>
    </row>
    <row r="13" spans="1:12" ht="26.25" customHeight="1">
      <c r="A13" s="27" t="s">
        <v>20</v>
      </c>
      <c r="B13" s="26">
        <f t="shared" si="0"/>
        <v>6800</v>
      </c>
      <c r="C13" s="26">
        <f t="shared" si="2"/>
        <v>4304.5</v>
      </c>
      <c r="D13" s="26">
        <v>5300</v>
      </c>
      <c r="E13" s="26">
        <f t="shared" si="3"/>
        <v>2804.5</v>
      </c>
      <c r="F13" s="26">
        <v>2000</v>
      </c>
      <c r="G13" s="26">
        <f t="shared" si="1"/>
        <v>1600</v>
      </c>
      <c r="H13" s="26">
        <v>1500</v>
      </c>
      <c r="I13" s="26">
        <f t="shared" si="4"/>
        <v>1500</v>
      </c>
      <c r="J13" s="26">
        <v>0</v>
      </c>
      <c r="K13" s="26">
        <f t="shared" si="5"/>
        <v>0</v>
      </c>
      <c r="L13" s="31">
        <v>8</v>
      </c>
    </row>
    <row r="14" spans="1:12" ht="26.25" customHeight="1">
      <c r="A14" s="26" t="s">
        <v>21</v>
      </c>
      <c r="B14" s="26">
        <f t="shared" si="0"/>
        <v>2100</v>
      </c>
      <c r="C14" s="26">
        <f t="shared" si="2"/>
        <v>1305</v>
      </c>
      <c r="D14" s="26">
        <v>1400</v>
      </c>
      <c r="E14" s="26">
        <f t="shared" si="3"/>
        <v>685</v>
      </c>
      <c r="F14" s="26">
        <v>400</v>
      </c>
      <c r="G14" s="26">
        <f t="shared" si="1"/>
        <v>320</v>
      </c>
      <c r="H14" s="26">
        <v>500</v>
      </c>
      <c r="I14" s="26">
        <f t="shared" si="4"/>
        <v>500</v>
      </c>
      <c r="J14" s="26">
        <v>200</v>
      </c>
      <c r="K14" s="26">
        <f t="shared" si="5"/>
        <v>120</v>
      </c>
      <c r="L14" s="26">
        <v>2</v>
      </c>
    </row>
    <row r="15" spans="1:15" ht="26.25" customHeight="1">
      <c r="A15" s="26" t="s">
        <v>22</v>
      </c>
      <c r="B15" s="26">
        <f t="shared" si="0"/>
        <v>1800</v>
      </c>
      <c r="C15" s="26">
        <f t="shared" si="2"/>
        <v>1653</v>
      </c>
      <c r="D15" s="26">
        <v>300</v>
      </c>
      <c r="E15" s="26">
        <f t="shared" si="3"/>
        <v>153</v>
      </c>
      <c r="F15" s="26">
        <v>100</v>
      </c>
      <c r="G15" s="26">
        <f t="shared" si="1"/>
        <v>80</v>
      </c>
      <c r="H15" s="26">
        <v>1500</v>
      </c>
      <c r="I15" s="26">
        <f t="shared" si="4"/>
        <v>1500</v>
      </c>
      <c r="J15" s="26">
        <v>0</v>
      </c>
      <c r="K15" s="26">
        <f t="shared" si="5"/>
        <v>0</v>
      </c>
      <c r="L15" s="26">
        <v>2</v>
      </c>
      <c r="O15" t="s">
        <v>38</v>
      </c>
    </row>
    <row r="16" spans="1:12" ht="26.25" customHeight="1">
      <c r="A16" s="26" t="s">
        <v>23</v>
      </c>
      <c r="B16" s="26">
        <f t="shared" si="0"/>
        <v>2500</v>
      </c>
      <c r="C16" s="26">
        <f t="shared" si="2"/>
        <v>2256.5</v>
      </c>
      <c r="D16" s="26">
        <v>1000</v>
      </c>
      <c r="E16" s="26">
        <f t="shared" si="3"/>
        <v>756.5</v>
      </c>
      <c r="F16" s="26">
        <v>900</v>
      </c>
      <c r="G16" s="26">
        <f t="shared" si="1"/>
        <v>720</v>
      </c>
      <c r="H16" s="26">
        <v>1500</v>
      </c>
      <c r="I16" s="26">
        <f t="shared" si="4"/>
        <v>1500</v>
      </c>
      <c r="J16" s="26">
        <v>0</v>
      </c>
      <c r="K16" s="26">
        <f t="shared" si="5"/>
        <v>0</v>
      </c>
      <c r="L16" s="26">
        <v>3</v>
      </c>
    </row>
    <row r="17" spans="1:12" ht="28.5" customHeight="1">
      <c r="A17" s="26" t="s">
        <v>24</v>
      </c>
      <c r="B17" s="26">
        <f>SUM(B8:B16)</f>
        <v>53800</v>
      </c>
      <c r="C17" s="26">
        <f t="shared" si="2"/>
        <v>30501.5</v>
      </c>
      <c r="D17" s="26">
        <f>SUM(D8:D16)</f>
        <v>43100</v>
      </c>
      <c r="E17" s="26">
        <f t="shared" si="3"/>
        <v>20081.5</v>
      </c>
      <c r="F17" s="26">
        <f aca="true" t="shared" si="6" ref="E17:K17">SUM(F8:F16)</f>
        <v>10000</v>
      </c>
      <c r="G17" s="26">
        <f t="shared" si="6"/>
        <v>8000</v>
      </c>
      <c r="H17" s="26">
        <f t="shared" si="6"/>
        <v>10000</v>
      </c>
      <c r="I17" s="26">
        <f t="shared" si="6"/>
        <v>10000</v>
      </c>
      <c r="J17" s="26">
        <f t="shared" si="6"/>
        <v>700</v>
      </c>
      <c r="K17" s="26">
        <f t="shared" si="6"/>
        <v>420</v>
      </c>
      <c r="L17" s="26">
        <v>100</v>
      </c>
    </row>
    <row r="18" ht="19.5" customHeight="1"/>
  </sheetData>
  <sheetProtection/>
  <mergeCells count="18">
    <mergeCell ref="A2:L2"/>
    <mergeCell ref="A3:L3"/>
    <mergeCell ref="B4:C4"/>
    <mergeCell ref="D4:K4"/>
    <mergeCell ref="D5:G5"/>
    <mergeCell ref="H5:I5"/>
    <mergeCell ref="J5:K5"/>
    <mergeCell ref="F6:G6"/>
    <mergeCell ref="A4:A7"/>
    <mergeCell ref="B5:B7"/>
    <mergeCell ref="C5:C7"/>
    <mergeCell ref="D6:D7"/>
    <mergeCell ref="E6:E7"/>
    <mergeCell ref="H6:H7"/>
    <mergeCell ref="I6:I7"/>
    <mergeCell ref="J6:J7"/>
    <mergeCell ref="K6:K7"/>
    <mergeCell ref="L4:L7"/>
  </mergeCells>
  <printOptions horizontalCentered="1"/>
  <pageMargins left="0.99" right="0.99" top="0.84" bottom="0.84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F4" sqref="F4"/>
    </sheetView>
  </sheetViews>
  <sheetFormatPr defaultColWidth="9.00390625" defaultRowHeight="14.25"/>
  <cols>
    <col min="1" max="1" width="17.25390625" style="0" customWidth="1"/>
    <col min="2" max="8" width="15.75390625" style="0" customWidth="1"/>
    <col min="9" max="9" width="8.125" style="0" customWidth="1"/>
  </cols>
  <sheetData>
    <row r="1" spans="1:7" ht="30.75" customHeight="1">
      <c r="A1" s="1" t="s">
        <v>39</v>
      </c>
      <c r="B1" s="2"/>
      <c r="C1" s="2"/>
      <c r="D1" s="2"/>
      <c r="E1" s="2"/>
      <c r="F1" s="2"/>
      <c r="G1" s="2"/>
    </row>
    <row r="2" spans="1:7" ht="40.5" customHeight="1">
      <c r="A2" s="3" t="s">
        <v>40</v>
      </c>
      <c r="B2" s="3"/>
      <c r="C2" s="3"/>
      <c r="D2" s="3"/>
      <c r="E2" s="3"/>
      <c r="F2" s="3"/>
      <c r="G2" s="3"/>
    </row>
    <row r="3" spans="1:7" ht="25.5" customHeight="1">
      <c r="A3" s="4" t="s">
        <v>41</v>
      </c>
      <c r="B3" s="5"/>
      <c r="C3" s="5"/>
      <c r="D3" s="5"/>
      <c r="E3" s="5"/>
      <c r="F3" s="5"/>
      <c r="G3" s="5"/>
    </row>
    <row r="4" spans="1:7" ht="30" customHeight="1">
      <c r="A4" s="6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</row>
    <row r="5" spans="1:7" ht="30" customHeight="1">
      <c r="A5" s="7" t="s">
        <v>15</v>
      </c>
      <c r="B5" s="8">
        <v>9</v>
      </c>
      <c r="C5" s="8">
        <v>0.1</v>
      </c>
      <c r="D5" s="8">
        <v>0.13</v>
      </c>
      <c r="E5" s="8">
        <v>4.2</v>
      </c>
      <c r="F5" s="8">
        <v>7.4</v>
      </c>
      <c r="G5" s="8">
        <v>0.2</v>
      </c>
    </row>
    <row r="6" spans="1:7" ht="30" customHeight="1">
      <c r="A6" s="7" t="s">
        <v>16</v>
      </c>
      <c r="B6" s="8">
        <v>4</v>
      </c>
      <c r="C6" s="8">
        <v>0.05</v>
      </c>
      <c r="D6" s="8">
        <v>0.07</v>
      </c>
      <c r="E6" s="8">
        <v>2.1</v>
      </c>
      <c r="F6" s="8">
        <v>3.2</v>
      </c>
      <c r="G6" s="8">
        <v>0.1</v>
      </c>
    </row>
    <row r="7" spans="1:7" ht="30" customHeight="1">
      <c r="A7" s="7" t="s">
        <v>17</v>
      </c>
      <c r="B7" s="8">
        <v>4.6</v>
      </c>
      <c r="C7" s="8">
        <v>0.03</v>
      </c>
      <c r="D7" s="8">
        <v>0</v>
      </c>
      <c r="E7" s="8">
        <v>1.7</v>
      </c>
      <c r="F7" s="8">
        <v>2.4</v>
      </c>
      <c r="G7" s="8">
        <v>0</v>
      </c>
    </row>
    <row r="8" spans="1:7" ht="30" customHeight="1">
      <c r="A8" s="7" t="s">
        <v>18</v>
      </c>
      <c r="B8" s="8">
        <v>3</v>
      </c>
      <c r="C8" s="8">
        <v>0.04</v>
      </c>
      <c r="D8" s="8">
        <v>0</v>
      </c>
      <c r="E8" s="8">
        <v>2.1</v>
      </c>
      <c r="F8" s="8">
        <v>2.4</v>
      </c>
      <c r="G8" s="8">
        <v>0.1</v>
      </c>
    </row>
    <row r="9" spans="1:7" ht="30" customHeight="1">
      <c r="A9" s="7" t="s">
        <v>19</v>
      </c>
      <c r="B9" s="8">
        <v>2</v>
      </c>
      <c r="C9" s="8">
        <v>0.01</v>
      </c>
      <c r="D9" s="8">
        <v>0</v>
      </c>
      <c r="E9" s="8">
        <v>0.9</v>
      </c>
      <c r="F9" s="8">
        <v>1.4</v>
      </c>
      <c r="G9" s="8">
        <v>0.04</v>
      </c>
    </row>
    <row r="10" spans="1:7" ht="30" customHeight="1">
      <c r="A10" s="7" t="s">
        <v>20</v>
      </c>
      <c r="B10" s="8">
        <v>6</v>
      </c>
      <c r="C10" s="8">
        <v>0.07</v>
      </c>
      <c r="D10" s="8">
        <v>0</v>
      </c>
      <c r="E10" s="8">
        <v>2.1</v>
      </c>
      <c r="F10" s="8">
        <v>2.7</v>
      </c>
      <c r="G10" s="8">
        <v>0.06</v>
      </c>
    </row>
    <row r="11" spans="1:7" ht="30" customHeight="1">
      <c r="A11" s="7" t="s">
        <v>21</v>
      </c>
      <c r="B11" s="8">
        <v>0.5</v>
      </c>
      <c r="C11" s="8">
        <v>0</v>
      </c>
      <c r="D11" s="8">
        <v>0</v>
      </c>
      <c r="E11" s="8">
        <v>0.7</v>
      </c>
      <c r="F11" s="8">
        <v>0.8</v>
      </c>
      <c r="G11" s="8">
        <v>0.06</v>
      </c>
    </row>
    <row r="12" spans="1:7" ht="30" customHeight="1">
      <c r="A12" s="7" t="s">
        <v>22</v>
      </c>
      <c r="B12" s="8">
        <v>0.5</v>
      </c>
      <c r="C12" s="8">
        <v>0</v>
      </c>
      <c r="D12" s="8">
        <v>0</v>
      </c>
      <c r="E12" s="8">
        <v>0.6</v>
      </c>
      <c r="F12" s="8">
        <v>0.8</v>
      </c>
      <c r="G12" s="8">
        <v>0.04</v>
      </c>
    </row>
    <row r="13" spans="1:7" ht="30" customHeight="1">
      <c r="A13" s="7" t="s">
        <v>23</v>
      </c>
      <c r="B13" s="8">
        <v>0.4</v>
      </c>
      <c r="C13" s="8">
        <v>0</v>
      </c>
      <c r="D13" s="8">
        <v>0</v>
      </c>
      <c r="E13" s="8">
        <v>0.6</v>
      </c>
      <c r="F13" s="8">
        <v>0.9</v>
      </c>
      <c r="G13" s="8">
        <v>0</v>
      </c>
    </row>
    <row r="14" spans="1:7" ht="30" customHeight="1">
      <c r="A14" s="7" t="s">
        <v>49</v>
      </c>
      <c r="B14" s="8">
        <f aca="true" t="shared" si="0" ref="B14:G14">SUM(B5:B13)</f>
        <v>30</v>
      </c>
      <c r="C14" s="8">
        <f t="shared" si="0"/>
        <v>0.30000000000000004</v>
      </c>
      <c r="D14" s="8">
        <v>0.2</v>
      </c>
      <c r="E14" s="8">
        <f t="shared" si="0"/>
        <v>14.999999999999998</v>
      </c>
      <c r="F14" s="8">
        <f t="shared" si="0"/>
        <v>22</v>
      </c>
      <c r="G14" s="8">
        <f t="shared" si="0"/>
        <v>0.6000000000000001</v>
      </c>
    </row>
    <row r="15" spans="1:13" ht="36.75" customHeight="1">
      <c r="A15" s="9" t="s">
        <v>50</v>
      </c>
      <c r="B15" s="10"/>
      <c r="C15" s="10"/>
      <c r="D15" s="10"/>
      <c r="E15" s="10"/>
      <c r="F15" s="10"/>
      <c r="G15" s="10"/>
      <c r="M15" t="s">
        <v>51</v>
      </c>
    </row>
  </sheetData>
  <sheetProtection/>
  <mergeCells count="4">
    <mergeCell ref="A1:G1"/>
    <mergeCell ref="A2:G2"/>
    <mergeCell ref="A3:G3"/>
    <mergeCell ref="A15:G15"/>
  </mergeCells>
  <printOptions/>
  <pageMargins left="0.9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罗中元（股长）</dc:creator>
  <cp:keywords/>
  <dc:description/>
  <cp:lastModifiedBy>Administrator</cp:lastModifiedBy>
  <cp:lastPrinted>2019-02-19T09:04:52Z</cp:lastPrinted>
  <dcterms:created xsi:type="dcterms:W3CDTF">2015-02-05T08:27:40Z</dcterms:created>
  <dcterms:modified xsi:type="dcterms:W3CDTF">2020-03-03T10:14:26Z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