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1"/>
  </bookViews>
  <sheets>
    <sheet name="下达资金表" sheetId="1" r:id="rId1"/>
    <sheet name="绩效表" sheetId="2" r:id="rId2"/>
    <sheet name="Sheet1" sheetId="3" r:id="rId3"/>
  </sheets>
  <definedNames>
    <definedName name="_xlnm.Print_Titles" localSheetId="0">'下达资金表'!$A:$A,'下达资金表'!$1:$4</definedName>
  </definedNames>
  <calcPr fullCalcOnLoad="1"/>
</workbook>
</file>

<file path=xl/sharedStrings.xml><?xml version="1.0" encoding="utf-8"?>
<sst xmlns="http://schemas.openxmlformats.org/spreadsheetml/2006/main" count="291" uniqueCount="189">
  <si>
    <t>姚安县2020年第一批城乡义务教育阶段学校公用经费补助中央和州级资金下达表</t>
  </si>
  <si>
    <t>单位名称</t>
  </si>
  <si>
    <r>
      <t>2019-2020</t>
    </r>
    <r>
      <rPr>
        <b/>
        <sz val="10"/>
        <rFont val="宋体"/>
        <family val="0"/>
      </rPr>
      <t>年教育统计报表公用经费补助人数（正常）</t>
    </r>
  </si>
  <si>
    <r>
      <t>2</t>
    </r>
    <r>
      <rPr>
        <b/>
        <sz val="10"/>
        <rFont val="宋体"/>
        <family val="0"/>
      </rPr>
      <t>020年</t>
    </r>
    <r>
      <rPr>
        <b/>
        <sz val="10"/>
        <rFont val="宋体"/>
        <family val="0"/>
      </rPr>
      <t>公用经费预算</t>
    </r>
  </si>
  <si>
    <t>校方责任险</t>
  </si>
  <si>
    <t>义务教育学校网络建设</t>
  </si>
  <si>
    <t>应下达资金</t>
  </si>
  <si>
    <t>本次实际下达资金（元）</t>
  </si>
  <si>
    <t>合计</t>
  </si>
  <si>
    <t>小学</t>
  </si>
  <si>
    <t>中学</t>
  </si>
  <si>
    <t>中央</t>
  </si>
  <si>
    <t>省级</t>
  </si>
  <si>
    <t>州级</t>
  </si>
  <si>
    <t>县级</t>
  </si>
  <si>
    <t>中央资金</t>
  </si>
  <si>
    <t>省级资金</t>
  </si>
  <si>
    <t>州级资金</t>
  </si>
  <si>
    <t>2050202小学教育</t>
  </si>
  <si>
    <t>2050203初中教育</t>
  </si>
  <si>
    <t>计</t>
  </si>
  <si>
    <t>其中寄宿制学生</t>
  </si>
  <si>
    <t>小计</t>
  </si>
  <si>
    <t>姚安县合计</t>
  </si>
  <si>
    <t>姚安县第一中学</t>
  </si>
  <si>
    <t>姚安县大成中学</t>
  </si>
  <si>
    <t>姚安县思源实验学校</t>
  </si>
  <si>
    <t>栋川镇合计</t>
  </si>
  <si>
    <t>姚安县栋川镇仁和中学</t>
  </si>
  <si>
    <t>姚安县栋川镇龙岗中学</t>
  </si>
  <si>
    <t>姚安县栋川镇大龙口中学</t>
  </si>
  <si>
    <t>姚安县栋川镇徐官坝小学</t>
  </si>
  <si>
    <t>姚安县栋川镇马草地小学</t>
  </si>
  <si>
    <t>姚安县栋川镇地角小学</t>
  </si>
  <si>
    <t>姚安县栋川镇启明小学</t>
  </si>
  <si>
    <t>姚安县栋川镇龙岗小学</t>
  </si>
  <si>
    <t>姚安县栋川镇竹园小学</t>
  </si>
  <si>
    <t>姚安县栋川镇大龙口小学</t>
  </si>
  <si>
    <t>姚安县栋川镇海埂屯小学</t>
  </si>
  <si>
    <t>姚安县栋川镇包粮屯小学</t>
  </si>
  <si>
    <t>姚安县栋川镇郭家凹小学</t>
  </si>
  <si>
    <t>姚安县栋川镇白家屯小学</t>
  </si>
  <si>
    <t>姚安县栋川镇海子心小学</t>
  </si>
  <si>
    <t>姚安县栋川镇白龙寺小学</t>
  </si>
  <si>
    <t>姚安县栋川镇仁和小学</t>
  </si>
  <si>
    <t>姚安县栋川镇右所冲小学</t>
  </si>
  <si>
    <t>姚安县栋川镇蛉丰小学</t>
  </si>
  <si>
    <t>姚安县栋川镇清河小学</t>
  </si>
  <si>
    <t>姚安县栋川镇长寿小学</t>
  </si>
  <si>
    <t>姚安县光禄镇合计</t>
  </si>
  <si>
    <t>姚安县光禄镇光禄中学</t>
  </si>
  <si>
    <t>姚安县光禄镇光禄小学</t>
  </si>
  <si>
    <t>姚安县光禄镇小邑小学</t>
  </si>
  <si>
    <t>姚安县光禄镇旧城小学</t>
  </si>
  <si>
    <t>姚安县光禄镇福光小学</t>
  </si>
  <si>
    <t>姚安县光禄镇班刘小学</t>
  </si>
  <si>
    <t>姚安县光禄镇后营小学</t>
  </si>
  <si>
    <t>姚安县光禄镇江尾小学</t>
  </si>
  <si>
    <t>姚安县光禄镇吴海小学</t>
  </si>
  <si>
    <t>姚安县光禄镇新庄小学</t>
  </si>
  <si>
    <t>姚安县光禄镇梯子小学</t>
  </si>
  <si>
    <t>姚安县光禄镇草海小学</t>
  </si>
  <si>
    <t>姚安县弥兴镇合计</t>
  </si>
  <si>
    <t>姚安县弥兴镇弥兴中学</t>
  </si>
  <si>
    <t>姚安县弥兴镇弥兴小学</t>
  </si>
  <si>
    <t>姚安县弥兴镇大村小学</t>
  </si>
  <si>
    <t>姚安县弥兴镇官庄小学</t>
  </si>
  <si>
    <t>姚安县弥兴镇朱街小学</t>
  </si>
  <si>
    <t>姚安县弥兴镇红梅小学</t>
  </si>
  <si>
    <t>姚安县弥兴镇上屯小学</t>
  </si>
  <si>
    <t>姚安县弥兴镇小苴小学</t>
  </si>
  <si>
    <t>姚安县弥兴镇大苴小学</t>
  </si>
  <si>
    <t>姚安县大河口乡合计</t>
  </si>
  <si>
    <t>姚安县大河口乡大河口小学</t>
  </si>
  <si>
    <t>姚安县大河口乡大梨树小学</t>
  </si>
  <si>
    <t>姚安县大河口乡涟水小学</t>
  </si>
  <si>
    <t>姚安县大河口乡麂子小学</t>
  </si>
  <si>
    <t>姚安县大河口乡大白者乐小学</t>
  </si>
  <si>
    <t>姚安县大河口乡大火房小学</t>
  </si>
  <si>
    <t>姚安县官屯镇合计</t>
  </si>
  <si>
    <t>姚安县官屯乡官屯校点</t>
  </si>
  <si>
    <t>姚安县官屯乡山坡小学</t>
  </si>
  <si>
    <t>姚安县官屯乡连厂小学</t>
  </si>
  <si>
    <t>姚安县官屯乡马游小学</t>
  </si>
  <si>
    <t>姚安县官屯乡葡萄小学</t>
  </si>
  <si>
    <t>姚安县官屯乡三角小学</t>
  </si>
  <si>
    <t>姚安县太平镇合计</t>
  </si>
  <si>
    <t>姚安县太平镇太平小学</t>
  </si>
  <si>
    <t>姚安县太平镇陈家小学</t>
  </si>
  <si>
    <t>姚安县太平镇老街小学</t>
  </si>
  <si>
    <t>姚安县太平镇各苴小学</t>
  </si>
  <si>
    <t>姚安县太平镇白石地小学</t>
  </si>
  <si>
    <t>姚安县太平镇者乐小学</t>
  </si>
  <si>
    <t>姚安县前场镇合计</t>
  </si>
  <si>
    <t>姚安县前场镇前场中学</t>
  </si>
  <si>
    <t>姚安县前场镇前场小学</t>
  </si>
  <si>
    <t>姚安县前场镇石河小学</t>
  </si>
  <si>
    <t>姚安县前场镇盐井小学</t>
  </si>
  <si>
    <t>姚安县前场镇王朝小学</t>
  </si>
  <si>
    <t>姚安县前场镇新村小学</t>
  </si>
  <si>
    <t>姚安县前场镇小河小学</t>
  </si>
  <si>
    <t>姚安县前场镇稗子田小学</t>
  </si>
  <si>
    <t>姚安县前场镇木署小学</t>
  </si>
  <si>
    <t>姚安县前场镇新民小学</t>
  </si>
  <si>
    <t>姚安县适中乡合计</t>
  </si>
  <si>
    <t>姚安县适中乡适中小学</t>
  </si>
  <si>
    <t>姚安县适中乡三木小学</t>
  </si>
  <si>
    <t>姚安县适中乡月明小学</t>
  </si>
  <si>
    <t>姚安县适中乡菖河小学</t>
  </si>
  <si>
    <t>姚安县左门乡合计</t>
  </si>
  <si>
    <t>姚安县左门乡左门中学</t>
  </si>
  <si>
    <t>姚安县左门乡地索小学</t>
  </si>
  <si>
    <t>姚安县干海半寄宿制小学</t>
  </si>
  <si>
    <t>绩效目标表</t>
  </si>
  <si>
    <t>项目名称</t>
  </si>
  <si>
    <r>
      <t>20</t>
    </r>
    <r>
      <rPr>
        <sz val="10"/>
        <rFont val="宋体"/>
        <family val="0"/>
      </rPr>
      <t>20</t>
    </r>
    <r>
      <rPr>
        <sz val="10"/>
        <rFont val="宋体"/>
        <family val="0"/>
      </rPr>
      <t>年城乡义务教育学校公用经费补助资金</t>
    </r>
  </si>
  <si>
    <t>项目负责人及电话</t>
  </si>
  <si>
    <r>
      <t>李婕（1</t>
    </r>
    <r>
      <rPr>
        <sz val="10"/>
        <rFont val="宋体"/>
        <family val="0"/>
      </rPr>
      <t>3887893798</t>
    </r>
    <r>
      <rPr>
        <sz val="10"/>
        <rFont val="宋体"/>
        <family val="0"/>
      </rPr>
      <t>）</t>
    </r>
  </si>
  <si>
    <t>主管部门</t>
  </si>
  <si>
    <t>姚安县教育局</t>
  </si>
  <si>
    <t>实施单位</t>
  </si>
  <si>
    <t>城乡义务教育学校</t>
  </si>
  <si>
    <t>资金情况
（万元）</t>
  </si>
  <si>
    <t>年度资金总额：</t>
  </si>
  <si>
    <t>647.54万元（第一批城乡义务教育学校公用经费补助资金）</t>
  </si>
  <si>
    <t>其中：财政拨款</t>
  </si>
  <si>
    <t xml:space="preserve">             其他资金</t>
  </si>
  <si>
    <t>总
体
目
标</t>
  </si>
  <si>
    <t>年度目标</t>
  </si>
  <si>
    <t>保障全县义务教育阶段学校正常运转、完成教育教学活动和其他日常工作任务等方面的支出，该经费的具体开支范围是：教学业务与管理、教学竞赛、教学质量提升及第三方评价的政府购买服务、办公、会议、印刷、教师培训、实验实习、文体活动、水电、取暖、交通差旅、邮电、教育信息化网络费用、仪器设备及图书资料等购置、学生课桌凳、床铺、食堂设施设备的零星补充购置及维修维护，房屋、建筑物、校园内道路、围墙、大门、运动场地、教室内教师讲台及仪器设备的日常维修维护，学校勤工俭学购买生产设备和工具、校园绿化美化、校园文化建设、学生健康体检、校方责任保险、初中学历水平考试报名、公务接待费，非财政供养人员经费等。</t>
  </si>
  <si>
    <t>绩
效
指
标</t>
  </si>
  <si>
    <t>一级指标</t>
  </si>
  <si>
    <t>二级指标</t>
  </si>
  <si>
    <t>三级指标</t>
  </si>
  <si>
    <t>指标值</t>
  </si>
  <si>
    <t>产出指标</t>
  </si>
  <si>
    <t>数量指标</t>
  </si>
  <si>
    <t xml:space="preserve"> 全县义务教育阶段学校数</t>
  </si>
  <si>
    <t xml:space="preserve"> 全县义务教育阶段小学学生人数</t>
  </si>
  <si>
    <t xml:space="preserve"> 全县义务教育阶段小学教师人数</t>
  </si>
  <si>
    <t xml:space="preserve"> 全县义务教育阶段初中学生人数</t>
  </si>
  <si>
    <t xml:space="preserve"> 全县义务教育阶段初中教师人数</t>
  </si>
  <si>
    <t>质量指标</t>
  </si>
  <si>
    <t xml:space="preserve"> 小学入学率</t>
  </si>
  <si>
    <r>
      <rPr>
        <sz val="8"/>
        <rFont val="SimSun"/>
        <family val="0"/>
      </rPr>
      <t>≧100</t>
    </r>
    <r>
      <rPr>
        <sz val="8"/>
        <rFont val="宋体"/>
        <family val="0"/>
      </rPr>
      <t>%</t>
    </r>
  </si>
  <si>
    <t xml:space="preserve"> 小学辍学率</t>
  </si>
  <si>
    <r>
      <rPr>
        <sz val="10"/>
        <rFont val="SimSun"/>
        <family val="0"/>
      </rPr>
      <t>≦0.5</t>
    </r>
    <r>
      <rPr>
        <sz val="10"/>
        <rFont val="宋体"/>
        <family val="0"/>
      </rPr>
      <t>%</t>
    </r>
  </si>
  <si>
    <t>建档立卡贫困户子女小学学生入学率</t>
  </si>
  <si>
    <t xml:space="preserve"> 初中入学率</t>
  </si>
  <si>
    <t xml:space="preserve"> 初中辍学率</t>
  </si>
  <si>
    <r>
      <rPr>
        <sz val="10"/>
        <rFont val="SimSun"/>
        <family val="0"/>
      </rPr>
      <t>≦1.7</t>
    </r>
    <r>
      <rPr>
        <sz val="10"/>
        <rFont val="宋体"/>
        <family val="0"/>
      </rPr>
      <t>%</t>
    </r>
  </si>
  <si>
    <t>建档立卡贫困户子女初中学生入学率</t>
  </si>
  <si>
    <t xml:space="preserve"> 上级下达学校的各项工作任务完成率</t>
  </si>
  <si>
    <t>时效指标</t>
  </si>
  <si>
    <t>开始时间</t>
  </si>
  <si>
    <t>结束时间</t>
  </si>
  <si>
    <t>效益指标</t>
  </si>
  <si>
    <t>社会效益
指标</t>
  </si>
  <si>
    <t xml:space="preserve"> 全县义务教育阶段小学建档立卡贫困学生受教育人数</t>
  </si>
  <si>
    <t xml:space="preserve"> 全县义务教育阶段初中建档立卡贫困学生受教育人数</t>
  </si>
  <si>
    <t>政策知晓率</t>
  </si>
  <si>
    <t>可持续影响
指标</t>
  </si>
  <si>
    <t>小学教育学生受助年限</t>
  </si>
  <si>
    <t>1年</t>
  </si>
  <si>
    <t>初中教育学生受助年限</t>
  </si>
  <si>
    <t>满意度指标</t>
  </si>
  <si>
    <t>服务对象
满意度指标</t>
  </si>
  <si>
    <t>接受义务教育学生满意度</t>
  </si>
  <si>
    <t>≥90%</t>
  </si>
  <si>
    <t>接受义务教育学生家长满意度</t>
  </si>
  <si>
    <t>≥85%</t>
  </si>
  <si>
    <t>义务教育学校教师满意度</t>
  </si>
  <si>
    <t>经办人：吴世崇</t>
  </si>
  <si>
    <t>单位负责人：张之成</t>
  </si>
  <si>
    <t>2019-2020年教育统计报表义务教育学生情况</t>
  </si>
  <si>
    <t>学校</t>
  </si>
  <si>
    <t>在校学生</t>
  </si>
  <si>
    <t>正常在校学生</t>
  </si>
  <si>
    <t>残疾学生</t>
  </si>
  <si>
    <t>寄宿制学生</t>
  </si>
  <si>
    <t>姚安县官屯乡官屯小学</t>
  </si>
  <si>
    <t>姚安县左门乡干海半寄宿制小学</t>
  </si>
  <si>
    <t>姚安县仁和中学</t>
  </si>
  <si>
    <t>姚安县龙岗中学</t>
  </si>
  <si>
    <t>姚安县大龙口中学</t>
  </si>
  <si>
    <t>姚安县光禄中学</t>
  </si>
  <si>
    <t>姚安县弥兴中学</t>
  </si>
  <si>
    <t>姚安县前场中学</t>
  </si>
  <si>
    <t>姚安县左门中学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</si>
</sst>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4">
    <font>
      <sz val="12"/>
      <name val="宋体"/>
      <family val="0"/>
    </font>
    <font>
      <sz val="20"/>
      <name val="宋体"/>
      <family val="0"/>
    </font>
    <font>
      <sz val="10"/>
      <color indexed="8"/>
      <name val="宋体"/>
      <family val="0"/>
    </font>
    <font>
      <b/>
      <sz val="16"/>
      <name val="宋体"/>
      <family val="0"/>
    </font>
    <font>
      <sz val="11"/>
      <name val="宋体"/>
      <family val="0"/>
    </font>
    <font>
      <sz val="10"/>
      <name val="宋体"/>
      <family val="0"/>
    </font>
    <font>
      <sz val="9"/>
      <name val="宋体"/>
      <family val="0"/>
    </font>
    <font>
      <sz val="8"/>
      <name val="SimSun"/>
      <family val="0"/>
    </font>
    <font>
      <sz val="10"/>
      <name val="SimSun"/>
      <family val="0"/>
    </font>
    <font>
      <sz val="8"/>
      <name val="宋体"/>
      <family val="0"/>
    </font>
    <font>
      <b/>
      <sz val="12"/>
      <name val="宋体"/>
      <family val="0"/>
    </font>
    <font>
      <sz val="12"/>
      <color indexed="53"/>
      <name val="宋体"/>
      <family val="0"/>
    </font>
    <font>
      <b/>
      <sz val="22"/>
      <name val="宋体"/>
      <family val="0"/>
    </font>
    <font>
      <b/>
      <sz val="10"/>
      <name val="宋体"/>
      <family val="0"/>
    </font>
    <font>
      <b/>
      <sz val="8"/>
      <name val="宋体"/>
      <family val="0"/>
    </font>
    <font>
      <b/>
      <sz val="9"/>
      <name val="宋体"/>
      <family val="0"/>
    </font>
    <font>
      <b/>
      <sz val="10"/>
      <color indexed="8"/>
      <name val="宋体"/>
      <family val="0"/>
    </font>
    <font>
      <sz val="10"/>
      <color indexed="53"/>
      <name val="宋体"/>
      <family val="0"/>
    </font>
    <font>
      <b/>
      <sz val="10"/>
      <color indexed="53"/>
      <name val="宋体"/>
      <family val="0"/>
    </font>
    <font>
      <sz val="10"/>
      <name val="Arial"/>
      <family val="2"/>
    </font>
    <font>
      <sz val="11"/>
      <color indexed="8"/>
      <name val="宋体"/>
      <family val="0"/>
    </font>
    <font>
      <b/>
      <sz val="11"/>
      <color indexed="13"/>
      <name val="宋体"/>
      <family val="0"/>
    </font>
    <font>
      <b/>
      <sz val="13"/>
      <color indexed="62"/>
      <name val="宋体"/>
      <family val="0"/>
    </font>
    <font>
      <sz val="11"/>
      <color indexed="53"/>
      <name val="宋体"/>
      <family val="0"/>
    </font>
    <font>
      <i/>
      <sz val="11"/>
      <color indexed="23"/>
      <name val="宋体"/>
      <family val="0"/>
    </font>
    <font>
      <b/>
      <sz val="11"/>
      <color indexed="62"/>
      <name val="宋体"/>
      <family val="0"/>
    </font>
    <font>
      <u val="single"/>
      <sz val="12"/>
      <color indexed="20"/>
      <name val="宋体"/>
      <family val="0"/>
    </font>
    <font>
      <sz val="11"/>
      <color indexed="16"/>
      <name val="宋体"/>
      <family val="0"/>
    </font>
    <font>
      <sz val="11"/>
      <color indexed="13"/>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
      <sz val="9"/>
      <name val="Calibri"/>
      <family val="0"/>
    </font>
    <font>
      <sz val="10"/>
      <color theme="1" tint="0.04998999834060669"/>
      <name val="宋体"/>
      <family val="0"/>
    </font>
    <font>
      <sz val="12"/>
      <color rgb="FFFF0000"/>
      <name val="宋体"/>
      <family val="0"/>
    </font>
    <font>
      <sz val="10"/>
      <color rgb="FFFF0000"/>
      <name val="宋体"/>
      <family val="0"/>
    </font>
    <font>
      <b/>
      <sz val="10"/>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color indexed="63"/>
      </bottom>
    </border>
    <border>
      <left style="thin"/>
      <right style="thin"/>
      <top/>
      <bottom/>
    </border>
    <border>
      <left style="thin"/>
      <right/>
      <top/>
      <bottom style="thin"/>
    </border>
    <border>
      <left/>
      <right style="thin"/>
      <top/>
      <bottom style="thin"/>
    </border>
    <border>
      <left/>
      <right/>
      <top style="thin"/>
      <bottom/>
    </border>
    <border>
      <left/>
      <right style="thin">
        <color rgb="FF000000"/>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19" fillId="0" borderId="0">
      <alignment/>
      <protection/>
    </xf>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9" fillId="0" borderId="0">
      <alignment/>
      <protection/>
    </xf>
    <xf numFmtId="0" fontId="38" fillId="0" borderId="0">
      <alignment vertical="center"/>
      <protection/>
    </xf>
    <xf numFmtId="0" fontId="19" fillId="0" borderId="0">
      <alignment/>
      <protection/>
    </xf>
    <xf numFmtId="0" fontId="19" fillId="0" borderId="0">
      <alignment/>
      <protection/>
    </xf>
  </cellStyleXfs>
  <cellXfs count="99">
    <xf numFmtId="0" fontId="0" fillId="0" borderId="0" xfId="0" applyAlignment="1">
      <alignment vertical="center"/>
    </xf>
    <xf numFmtId="0" fontId="1"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2" fillId="0" borderId="14" xfId="0" applyFont="1" applyBorder="1" applyAlignment="1" applyProtection="1">
      <alignment horizontal="left" vertical="center" wrapText="1" readingOrder="1"/>
      <protection locked="0"/>
    </xf>
    <xf numFmtId="0" fontId="2" fillId="0" borderId="10" xfId="0" applyFont="1" applyBorder="1" applyAlignment="1" applyProtection="1">
      <alignment horizontal="right" vertical="center" wrapText="1" readingOrder="1"/>
      <protection locked="0"/>
    </xf>
    <xf numFmtId="0" fontId="2" fillId="0" borderId="15" xfId="0" applyFont="1" applyBorder="1" applyAlignment="1" applyProtection="1">
      <alignment horizontal="left" vertical="center" wrapText="1" readingOrder="1"/>
      <protection locked="0"/>
    </xf>
    <xf numFmtId="0" fontId="2" fillId="0" borderId="16" xfId="0" applyFont="1" applyBorder="1" applyAlignment="1" applyProtection="1">
      <alignment horizontal="right" vertical="center" wrapText="1" readingOrder="1"/>
      <protection locked="0"/>
    </xf>
    <xf numFmtId="0" fontId="0" fillId="0" borderId="16" xfId="0" applyBorder="1" applyAlignment="1">
      <alignment vertical="center"/>
    </xf>
    <xf numFmtId="0" fontId="2" fillId="0" borderId="17" xfId="0" applyFont="1" applyBorder="1" applyAlignment="1" applyProtection="1">
      <alignment horizontal="right" vertical="center" wrapText="1" readingOrder="1"/>
      <protection locked="0"/>
    </xf>
    <xf numFmtId="0" fontId="2" fillId="0" borderId="18" xfId="0" applyFont="1" applyBorder="1" applyAlignment="1" applyProtection="1">
      <alignment horizontal="right" vertical="center" wrapText="1" readingOrder="1"/>
      <protection locked="0"/>
    </xf>
    <xf numFmtId="0" fontId="3" fillId="33" borderId="0" xfId="64" applyNumberFormat="1" applyFont="1" applyFill="1" applyAlignment="1">
      <alignment horizontal="center" vertical="center" wrapText="1"/>
      <protection/>
    </xf>
    <xf numFmtId="0" fontId="4" fillId="33" borderId="19" xfId="64" applyNumberFormat="1" applyFont="1" applyFill="1" applyBorder="1" applyAlignment="1">
      <alignment horizontal="center" vertical="top" wrapText="1"/>
      <protection/>
    </xf>
    <xf numFmtId="0" fontId="5" fillId="33" borderId="10" xfId="64" applyNumberFormat="1" applyFont="1" applyFill="1" applyBorder="1" applyAlignment="1">
      <alignment horizontal="center" vertical="center" wrapText="1"/>
      <protection/>
    </xf>
    <xf numFmtId="0" fontId="57" fillId="34" borderId="11" xfId="0" applyFont="1" applyFill="1" applyBorder="1" applyAlignment="1">
      <alignment horizontal="center" vertical="center" wrapText="1"/>
    </xf>
    <xf numFmtId="0" fontId="58" fillId="33" borderId="10" xfId="65" applyNumberFormat="1" applyFont="1" applyFill="1" applyBorder="1">
      <alignment vertical="center"/>
      <protection/>
    </xf>
    <xf numFmtId="0" fontId="5" fillId="33" borderId="10" xfId="64" applyNumberFormat="1" applyFont="1" applyFill="1" applyBorder="1" applyAlignment="1">
      <alignment horizontal="left" vertical="center" wrapText="1"/>
      <protection/>
    </xf>
    <xf numFmtId="0" fontId="5" fillId="33" borderId="11" xfId="64" applyNumberFormat="1" applyFont="1" applyFill="1" applyBorder="1" applyAlignment="1">
      <alignment vertical="center" wrapText="1"/>
      <protection/>
    </xf>
    <xf numFmtId="0" fontId="5" fillId="33" borderId="12" xfId="64" applyNumberFormat="1" applyFont="1" applyFill="1" applyBorder="1" applyAlignment="1">
      <alignment vertical="center" wrapText="1"/>
      <protection/>
    </xf>
    <xf numFmtId="0" fontId="6" fillId="33" borderId="11" xfId="64" applyNumberFormat="1" applyFont="1" applyFill="1" applyBorder="1" applyAlignment="1">
      <alignment vertical="center" wrapText="1"/>
      <protection/>
    </xf>
    <xf numFmtId="0" fontId="6" fillId="33" borderId="12" xfId="64" applyNumberFormat="1" applyFont="1" applyFill="1" applyBorder="1" applyAlignment="1">
      <alignment vertical="center" wrapText="1"/>
      <protection/>
    </xf>
    <xf numFmtId="0" fontId="5" fillId="33" borderId="11" xfId="64" applyNumberFormat="1" applyFont="1" applyFill="1" applyBorder="1" applyAlignment="1">
      <alignment horizontal="center" vertical="center" wrapText="1"/>
      <protection/>
    </xf>
    <xf numFmtId="0" fontId="5" fillId="33" borderId="13" xfId="64" applyNumberFormat="1" applyFont="1" applyFill="1" applyBorder="1" applyAlignment="1">
      <alignment horizontal="center" vertical="center" wrapText="1"/>
      <protection/>
    </xf>
    <xf numFmtId="0" fontId="5" fillId="33" borderId="20" xfId="64" applyNumberFormat="1" applyFont="1" applyFill="1" applyBorder="1" applyAlignment="1">
      <alignment horizontal="center" vertical="center" wrapText="1"/>
      <protection/>
    </xf>
    <xf numFmtId="0" fontId="5" fillId="33" borderId="21" xfId="64" applyNumberFormat="1" applyFont="1" applyFill="1" applyBorder="1" applyAlignment="1">
      <alignment horizontal="center" vertical="center" wrapText="1"/>
      <protection/>
    </xf>
    <xf numFmtId="0" fontId="5" fillId="33" borderId="10" xfId="64" applyNumberFormat="1" applyFont="1" applyFill="1" applyBorder="1" applyAlignment="1">
      <alignment vertical="center" wrapText="1"/>
      <protection/>
    </xf>
    <xf numFmtId="0" fontId="5" fillId="33" borderId="22" xfId="64" applyNumberFormat="1" applyFont="1" applyFill="1" applyBorder="1" applyAlignment="1">
      <alignment horizontal="center" vertical="center" wrapText="1"/>
      <protection/>
    </xf>
    <xf numFmtId="0" fontId="5" fillId="33" borderId="23" xfId="64" applyNumberFormat="1" applyFont="1" applyFill="1" applyBorder="1" applyAlignment="1">
      <alignment horizontal="center" vertical="center" wrapText="1"/>
      <protection/>
    </xf>
    <xf numFmtId="0" fontId="5" fillId="33" borderId="24" xfId="64" applyNumberFormat="1" applyFont="1" applyFill="1" applyBorder="1" applyAlignment="1">
      <alignment horizontal="center" vertical="center" wrapText="1"/>
      <protection/>
    </xf>
    <xf numFmtId="0" fontId="6" fillId="33" borderId="10" xfId="64" applyNumberFormat="1" applyFont="1" applyFill="1" applyBorder="1" applyAlignment="1">
      <alignment horizontal="left" vertical="center" wrapText="1"/>
      <protection/>
    </xf>
    <xf numFmtId="0" fontId="5" fillId="33" borderId="25" xfId="64" applyNumberFormat="1" applyFont="1" applyFill="1" applyBorder="1" applyAlignment="1">
      <alignment horizontal="center" vertical="center" wrapText="1"/>
      <protection/>
    </xf>
    <xf numFmtId="0" fontId="6" fillId="33" borderId="11" xfId="64" applyNumberFormat="1" applyFont="1" applyFill="1" applyBorder="1" applyAlignment="1">
      <alignment horizontal="left" vertical="center" wrapText="1"/>
      <protection/>
    </xf>
    <xf numFmtId="0" fontId="6" fillId="33" borderId="12" xfId="64" applyNumberFormat="1" applyFont="1" applyFill="1" applyBorder="1" applyAlignment="1">
      <alignment horizontal="left" vertical="center" wrapText="1"/>
      <protection/>
    </xf>
    <xf numFmtId="0" fontId="6" fillId="33" borderId="13" xfId="64" applyNumberFormat="1" applyFont="1" applyFill="1" applyBorder="1" applyAlignment="1">
      <alignment horizontal="left" vertical="center" wrapText="1"/>
      <protection/>
    </xf>
    <xf numFmtId="0" fontId="5" fillId="33" borderId="16" xfId="64" applyNumberFormat="1" applyFont="1" applyFill="1" applyBorder="1" applyAlignment="1">
      <alignment horizontal="center" vertical="center" wrapText="1"/>
      <protection/>
    </xf>
    <xf numFmtId="0" fontId="5" fillId="33" borderId="26" xfId="64" applyNumberFormat="1" applyFont="1" applyFill="1" applyBorder="1" applyAlignment="1">
      <alignment horizontal="center" vertical="center" wrapText="1"/>
      <protection/>
    </xf>
    <xf numFmtId="0" fontId="5" fillId="33" borderId="27" xfId="64" applyNumberFormat="1" applyFont="1" applyFill="1" applyBorder="1" applyAlignment="1">
      <alignment horizontal="center" vertical="center" wrapText="1"/>
      <protection/>
    </xf>
    <xf numFmtId="0" fontId="4" fillId="33" borderId="24" xfId="64" applyNumberFormat="1" applyFont="1" applyFill="1" applyBorder="1" applyAlignment="1">
      <alignment horizontal="center" vertical="center" wrapText="1"/>
      <protection/>
    </xf>
    <xf numFmtId="0" fontId="4" fillId="33" borderId="25" xfId="64" applyNumberFormat="1" applyFont="1" applyFill="1" applyBorder="1" applyAlignment="1">
      <alignment horizontal="center" vertical="center" wrapText="1"/>
      <protection/>
    </xf>
    <xf numFmtId="0" fontId="4" fillId="33" borderId="16" xfId="64" applyNumberFormat="1" applyFont="1" applyFill="1" applyBorder="1" applyAlignment="1">
      <alignment horizontal="center" vertical="center" wrapText="1"/>
      <protection/>
    </xf>
    <xf numFmtId="0" fontId="6" fillId="33" borderId="10" xfId="64" applyNumberFormat="1" applyFont="1" applyFill="1" applyBorder="1" applyAlignment="1">
      <alignment horizontal="center" vertical="center" wrapText="1"/>
      <protection/>
    </xf>
    <xf numFmtId="0" fontId="59" fillId="34" borderId="28" xfId="0" applyFont="1" applyFill="1" applyBorder="1" applyAlignment="1">
      <alignment horizontal="left" vertical="center" wrapText="1"/>
    </xf>
    <xf numFmtId="0" fontId="6" fillId="33" borderId="28" xfId="64" applyNumberFormat="1" applyFont="1" applyFill="1" applyBorder="1" applyAlignment="1">
      <alignment horizontal="left" vertical="center" wrapText="1"/>
      <protection/>
    </xf>
    <xf numFmtId="0" fontId="59" fillId="34" borderId="28" xfId="0" applyFont="1" applyFill="1" applyBorder="1" applyAlignment="1">
      <alignment horizontal="left" vertical="center"/>
    </xf>
    <xf numFmtId="0" fontId="57" fillId="34" borderId="29" xfId="0" applyFont="1" applyFill="1" applyBorder="1" applyAlignment="1">
      <alignment horizontal="center" vertical="center" wrapText="1"/>
    </xf>
    <xf numFmtId="0" fontId="6" fillId="33" borderId="13" xfId="64" applyNumberFormat="1" applyFont="1" applyFill="1" applyBorder="1" applyAlignment="1">
      <alignment vertical="center" wrapText="1"/>
      <protection/>
    </xf>
    <xf numFmtId="0" fontId="60" fillId="33" borderId="10" xfId="64" applyNumberFormat="1" applyFont="1" applyFill="1" applyBorder="1" applyAlignment="1">
      <alignment horizontal="center" vertical="center" wrapText="1"/>
      <protection/>
    </xf>
    <xf numFmtId="176" fontId="60" fillId="33" borderId="10" xfId="64" applyNumberFormat="1" applyFont="1" applyFill="1" applyBorder="1" applyAlignment="1">
      <alignment horizontal="center" vertical="center" wrapText="1"/>
      <protection/>
    </xf>
    <xf numFmtId="0" fontId="7" fillId="33" borderId="10" xfId="64" applyNumberFormat="1" applyFont="1" applyFill="1" applyBorder="1" applyAlignment="1">
      <alignment horizontal="center" vertical="center" wrapText="1"/>
      <protection/>
    </xf>
    <xf numFmtId="9" fontId="8" fillId="33" borderId="10" xfId="64" applyNumberFormat="1" applyFont="1" applyFill="1" applyBorder="1" applyAlignment="1">
      <alignment horizontal="center" vertical="center" wrapText="1"/>
      <protection/>
    </xf>
    <xf numFmtId="9" fontId="7" fillId="33" borderId="10" xfId="64" applyNumberFormat="1" applyFont="1" applyFill="1" applyBorder="1" applyAlignment="1">
      <alignment horizontal="center" vertical="center" wrapText="1"/>
      <protection/>
    </xf>
    <xf numFmtId="9" fontId="9" fillId="33" borderId="10" xfId="64" applyNumberFormat="1" applyFont="1" applyFill="1" applyBorder="1" applyAlignment="1">
      <alignment horizontal="center" vertical="center" wrapText="1"/>
      <protection/>
    </xf>
    <xf numFmtId="31" fontId="6" fillId="33" borderId="10" xfId="64" applyNumberFormat="1" applyFont="1" applyFill="1" applyBorder="1" applyAlignment="1" applyProtection="1">
      <alignment horizontal="center" vertical="center" wrapText="1"/>
      <protection/>
    </xf>
    <xf numFmtId="0" fontId="4" fillId="33" borderId="10" xfId="64" applyNumberFormat="1" applyFont="1" applyFill="1" applyBorder="1" applyAlignment="1">
      <alignment horizontal="center" vertical="center" wrapText="1"/>
      <protection/>
    </xf>
    <xf numFmtId="9" fontId="4" fillId="33" borderId="10" xfId="64" applyNumberFormat="1" applyFont="1" applyFill="1" applyBorder="1" applyAlignment="1">
      <alignment horizontal="center" vertical="center" wrapText="1"/>
      <protection/>
    </xf>
    <xf numFmtId="0" fontId="10" fillId="0" borderId="0" xfId="0" applyFont="1" applyAlignment="1">
      <alignment vertical="center"/>
    </xf>
    <xf numFmtId="0" fontId="61" fillId="0" borderId="0" xfId="0" applyFont="1" applyAlignment="1">
      <alignment vertical="center"/>
    </xf>
    <xf numFmtId="0" fontId="12" fillId="0" borderId="19" xfId="67" applyFont="1" applyBorder="1" applyAlignment="1">
      <alignment horizontal="center"/>
      <protection/>
    </xf>
    <xf numFmtId="0" fontId="13" fillId="35" borderId="10" xfId="67" applyFont="1" applyFill="1" applyBorder="1" applyAlignment="1" applyProtection="1">
      <alignment horizontal="center" vertical="center" wrapText="1" readingOrder="1"/>
      <protection locked="0"/>
    </xf>
    <xf numFmtId="0" fontId="13" fillId="35" borderId="11" xfId="67" applyFont="1" applyFill="1" applyBorder="1" applyAlignment="1" applyProtection="1">
      <alignment horizontal="center" vertical="center" wrapText="1" readingOrder="1"/>
      <protection locked="0"/>
    </xf>
    <xf numFmtId="0" fontId="13" fillId="35" borderId="12" xfId="67" applyFont="1" applyFill="1" applyBorder="1" applyAlignment="1" applyProtection="1">
      <alignment horizontal="center" vertical="center" wrapText="1" readingOrder="1"/>
      <protection locked="0"/>
    </xf>
    <xf numFmtId="0" fontId="13" fillId="35" borderId="13" xfId="67" applyFont="1" applyFill="1" applyBorder="1" applyAlignment="1" applyProtection="1">
      <alignment horizontal="center" vertical="center" wrapText="1" readingOrder="1"/>
      <protection locked="0"/>
    </xf>
    <xf numFmtId="0" fontId="13" fillId="35" borderId="24" xfId="67" applyFont="1" applyFill="1" applyBorder="1" applyAlignment="1" applyProtection="1">
      <alignment horizontal="center" vertical="center" wrapText="1" readingOrder="1"/>
      <protection locked="0"/>
    </xf>
    <xf numFmtId="0" fontId="13" fillId="35" borderId="10" xfId="67" applyFont="1" applyFill="1" applyBorder="1" applyAlignment="1" applyProtection="1">
      <alignment vertical="center" wrapText="1" readingOrder="1"/>
      <protection locked="0"/>
    </xf>
    <xf numFmtId="0" fontId="14" fillId="35" borderId="10" xfId="67" applyFont="1" applyFill="1" applyBorder="1" applyAlignment="1" applyProtection="1">
      <alignment horizontal="center" vertical="center" wrapText="1" readingOrder="1"/>
      <protection locked="0"/>
    </xf>
    <xf numFmtId="0" fontId="14" fillId="35" borderId="10" xfId="67" applyFont="1" applyFill="1" applyBorder="1" applyAlignment="1" applyProtection="1">
      <alignment vertical="center" wrapText="1" readingOrder="1"/>
      <protection locked="0"/>
    </xf>
    <xf numFmtId="0" fontId="13" fillId="35" borderId="16" xfId="67" applyFont="1" applyFill="1" applyBorder="1" applyAlignment="1" applyProtection="1">
      <alignment horizontal="center" vertical="center" wrapText="1" readingOrder="1"/>
      <protection locked="0"/>
    </xf>
    <xf numFmtId="0" fontId="13" fillId="0" borderId="10" xfId="67" applyFont="1" applyFill="1" applyBorder="1" applyAlignment="1" applyProtection="1">
      <alignment horizontal="left" vertical="center" shrinkToFit="1" readingOrder="1"/>
      <protection locked="0"/>
    </xf>
    <xf numFmtId="176" fontId="15" fillId="0" borderId="10" xfId="67" applyNumberFormat="1" applyFont="1" applyFill="1" applyBorder="1" applyAlignment="1" applyProtection="1">
      <alignment horizontal="right" vertical="center" shrinkToFit="1" readingOrder="1"/>
      <protection locked="0"/>
    </xf>
    <xf numFmtId="0" fontId="2" fillId="0" borderId="10" xfId="0" applyFont="1" applyBorder="1" applyAlignment="1" applyProtection="1">
      <alignment horizontal="left" vertical="center" wrapText="1" readingOrder="1"/>
      <protection locked="0"/>
    </xf>
    <xf numFmtId="0" fontId="6" fillId="0" borderId="10" xfId="27" applyFont="1" applyFill="1" applyBorder="1" applyAlignment="1" applyProtection="1">
      <alignment horizontal="center" vertical="center" wrapText="1" readingOrder="1"/>
      <protection locked="0"/>
    </xf>
    <xf numFmtId="0" fontId="6" fillId="0" borderId="10" xfId="27" applyFont="1" applyFill="1" applyBorder="1" applyAlignment="1" applyProtection="1">
      <alignment horizontal="right" vertical="center" wrapText="1" readingOrder="1"/>
      <protection locked="0"/>
    </xf>
    <xf numFmtId="0" fontId="6" fillId="35" borderId="10" xfId="67" applyFont="1" applyFill="1" applyBorder="1" applyAlignment="1" applyProtection="1">
      <alignment horizontal="center" vertical="center" wrapText="1" readingOrder="1"/>
      <protection locked="0"/>
    </xf>
    <xf numFmtId="0" fontId="6" fillId="0" borderId="10" xfId="0" applyFont="1" applyBorder="1" applyAlignment="1">
      <alignment vertical="center"/>
    </xf>
    <xf numFmtId="0" fontId="6" fillId="0" borderId="18" xfId="0" applyFont="1" applyBorder="1" applyAlignment="1" applyProtection="1">
      <alignment horizontal="right" vertical="center" wrapText="1" readingOrder="1"/>
      <protection locked="0"/>
    </xf>
    <xf numFmtId="176" fontId="6" fillId="35" borderId="10" xfId="67" applyNumberFormat="1" applyFont="1" applyFill="1" applyBorder="1" applyAlignment="1" applyProtection="1">
      <alignment horizontal="center" vertical="center" wrapText="1" readingOrder="1"/>
      <protection locked="0"/>
    </xf>
    <xf numFmtId="0" fontId="2" fillId="33" borderId="10" xfId="0" applyFont="1" applyFill="1" applyBorder="1" applyAlignment="1" applyProtection="1">
      <alignment horizontal="left" vertical="center" wrapText="1" readingOrder="1"/>
      <protection locked="0"/>
    </xf>
    <xf numFmtId="0" fontId="6" fillId="33" borderId="10" xfId="0" applyFont="1" applyFill="1" applyBorder="1" applyAlignment="1" applyProtection="1">
      <alignment horizontal="right" vertical="center" wrapText="1" readingOrder="1"/>
      <protection locked="0"/>
    </xf>
    <xf numFmtId="0" fontId="6" fillId="0" borderId="10" xfId="0" applyNumberFormat="1" applyFont="1" applyFill="1" applyBorder="1" applyAlignment="1">
      <alignment horizontal="center" vertical="center" shrinkToFit="1"/>
    </xf>
    <xf numFmtId="0" fontId="16" fillId="0" borderId="10" xfId="0" applyFont="1" applyFill="1" applyBorder="1" applyAlignment="1" applyProtection="1">
      <alignment horizontal="left" vertical="center" wrapText="1" readingOrder="1"/>
      <protection locked="0"/>
    </xf>
    <xf numFmtId="0" fontId="15" fillId="0" borderId="10" xfId="27" applyFont="1" applyFill="1" applyBorder="1" applyAlignment="1" applyProtection="1">
      <alignment horizontal="center" vertical="center" wrapText="1" readingOrder="1"/>
      <protection locked="0"/>
    </xf>
    <xf numFmtId="0" fontId="15" fillId="0" borderId="10" xfId="27" applyFont="1" applyFill="1" applyBorder="1" applyAlignment="1" applyProtection="1">
      <alignment horizontal="right" vertical="center" wrapText="1" readingOrder="1"/>
      <protection locked="0"/>
    </xf>
    <xf numFmtId="0" fontId="6" fillId="0" borderId="10" xfId="0" applyFont="1" applyBorder="1" applyAlignment="1">
      <alignment horizontal="center" vertical="center"/>
    </xf>
    <xf numFmtId="0" fontId="6" fillId="0" borderId="10" xfId="67" applyFont="1" applyBorder="1" applyAlignment="1" applyProtection="1">
      <alignment horizontal="center" vertical="center" wrapText="1" readingOrder="1"/>
      <protection locked="0"/>
    </xf>
    <xf numFmtId="0" fontId="6" fillId="0" borderId="16" xfId="0" applyFont="1" applyBorder="1" applyAlignment="1">
      <alignment vertical="center"/>
    </xf>
    <xf numFmtId="0" fontId="62" fillId="33" borderId="10" xfId="0" applyFont="1" applyFill="1" applyBorder="1" applyAlignment="1" applyProtection="1">
      <alignment horizontal="left" vertical="center" wrapText="1" readingOrder="1"/>
      <protection locked="0"/>
    </xf>
    <xf numFmtId="0" fontId="16" fillId="33" borderId="10" xfId="0" applyFont="1" applyFill="1" applyBorder="1" applyAlignment="1" applyProtection="1">
      <alignment horizontal="left" vertical="center" wrapText="1" readingOrder="1"/>
      <protection locked="0"/>
    </xf>
    <xf numFmtId="0" fontId="63" fillId="35" borderId="10" xfId="67" applyFont="1" applyFill="1" applyBorder="1" applyAlignment="1" applyProtection="1">
      <alignment horizontal="center" vertical="center" wrapText="1" readingOrder="1"/>
      <protection locked="0"/>
    </xf>
    <xf numFmtId="0" fontId="15" fillId="0" borderId="10" xfId="0" applyFont="1" applyBorder="1" applyAlignment="1">
      <alignment horizontal="center" vertical="center" readingOrder="1"/>
    </xf>
    <xf numFmtId="0" fontId="0" fillId="0" borderId="10" xfId="0" applyBorder="1" applyAlignment="1">
      <alignment horizontal="center" vertical="center"/>
    </xf>
    <xf numFmtId="177" fontId="6" fillId="0" borderId="10" xfId="0" applyNumberFormat="1" applyFont="1" applyBorder="1" applyAlignment="1">
      <alignment vertical="center"/>
    </xf>
    <xf numFmtId="0" fontId="6" fillId="0" borderId="0" xfId="0" applyFont="1" applyAlignment="1">
      <alignment vertical="center"/>
    </xf>
    <xf numFmtId="0" fontId="15" fillId="0" borderId="10" xfId="0" applyFont="1" applyBorder="1" applyAlignment="1">
      <alignment vertical="center"/>
    </xf>
    <xf numFmtId="0" fontId="62" fillId="0" borderId="10" xfId="0" applyFont="1" applyBorder="1" applyAlignment="1" applyProtection="1">
      <alignment horizontal="left" vertical="center" wrapText="1" readingOrder="1"/>
      <protection locked="0"/>
    </xf>
    <xf numFmtId="0" fontId="6" fillId="0" borderId="10" xfId="0" applyFont="1" applyBorder="1" applyAlignment="1" applyProtection="1">
      <alignment horizontal="right" vertical="center" wrapText="1" readingOrder="1"/>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_Sheet1"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D3D3D3"/>
      <rgbColor rgb="00ADD8E6"/>
      <rgbColor rgb="000000FF"/>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94"/>
  <sheetViews>
    <sheetView showZeros="0" workbookViewId="0" topLeftCell="C1">
      <selection activeCell="AA8" sqref="AA8"/>
    </sheetView>
  </sheetViews>
  <sheetFormatPr defaultColWidth="9.00390625" defaultRowHeight="14.25"/>
  <cols>
    <col min="1" max="1" width="17.875" style="0" customWidth="1"/>
    <col min="2" max="2" width="5.25390625" style="0" customWidth="1"/>
    <col min="3" max="3" width="4.875" style="0" customWidth="1"/>
    <col min="4" max="4" width="3.625" style="0" customWidth="1"/>
    <col min="5" max="5" width="3.75390625" style="0" customWidth="1"/>
    <col min="6" max="6" width="4.625" style="0" customWidth="1"/>
    <col min="7" max="7" width="4.375" style="0" customWidth="1"/>
    <col min="8" max="8" width="7.375" style="0" customWidth="1"/>
    <col min="9" max="9" width="4.875" style="0" customWidth="1"/>
    <col min="10" max="10" width="5.25390625" style="0" customWidth="1"/>
    <col min="11" max="11" width="5.875" style="0" customWidth="1"/>
    <col min="12" max="12" width="5.75390625" style="0" customWidth="1"/>
    <col min="13" max="13" width="6.00390625" style="0" customWidth="1"/>
    <col min="14" max="14" width="5.25390625" style="0" customWidth="1"/>
    <col min="15" max="15" width="6.875" style="0" customWidth="1"/>
    <col min="16" max="16" width="5.00390625" style="0" customWidth="1"/>
    <col min="17" max="17" width="4.625" style="0" customWidth="1"/>
    <col min="18" max="18" width="4.875" style="0" customWidth="1"/>
    <col min="19" max="19" width="6.125" style="0" customWidth="1"/>
    <col min="20" max="20" width="5.25390625" style="0" customWidth="1"/>
    <col min="21" max="21" width="5.125" style="0" customWidth="1"/>
    <col min="22" max="22" width="5.50390625" style="0" customWidth="1"/>
    <col min="23" max="23" width="6.375" style="60" customWidth="1"/>
    <col min="24" max="24" width="6.25390625" style="0" customWidth="1"/>
    <col min="25" max="25" width="5.375" style="0" customWidth="1"/>
    <col min="26" max="26" width="6.625" style="0" customWidth="1"/>
    <col min="27" max="27" width="7.125" style="0" customWidth="1"/>
    <col min="28" max="28" width="6.125" style="0" customWidth="1"/>
    <col min="29" max="29" width="6.25390625" style="0" customWidth="1"/>
    <col min="30" max="30" width="6.875" style="0" customWidth="1"/>
    <col min="31" max="31" width="5.75390625" style="0" customWidth="1"/>
    <col min="32" max="32" width="6.125" style="0" customWidth="1"/>
    <col min="33" max="33" width="7.125" style="0" customWidth="1"/>
    <col min="34" max="34" width="5.875" style="0" customWidth="1"/>
  </cols>
  <sheetData>
    <row r="1" spans="1:34" ht="30.75" customHeight="1">
      <c r="A1" s="61"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spans="1:34" ht="30" customHeight="1">
      <c r="A2" s="62" t="s">
        <v>1</v>
      </c>
      <c r="B2" s="62" t="s">
        <v>2</v>
      </c>
      <c r="C2" s="62"/>
      <c r="D2" s="62"/>
      <c r="E2" s="62"/>
      <c r="F2" s="62"/>
      <c r="G2" s="62"/>
      <c r="H2" s="63" t="s">
        <v>3</v>
      </c>
      <c r="I2" s="64"/>
      <c r="J2" s="64"/>
      <c r="K2" s="64"/>
      <c r="L2" s="64"/>
      <c r="M2" s="64"/>
      <c r="N2" s="64"/>
      <c r="O2" s="65"/>
      <c r="P2" s="63" t="s">
        <v>4</v>
      </c>
      <c r="Q2" s="64"/>
      <c r="R2" s="65"/>
      <c r="S2" s="63" t="s">
        <v>5</v>
      </c>
      <c r="T2" s="64"/>
      <c r="U2" s="65"/>
      <c r="V2" s="62" t="s">
        <v>6</v>
      </c>
      <c r="W2" s="62"/>
      <c r="X2" s="62"/>
      <c r="Y2" s="62"/>
      <c r="Z2" s="92" t="s">
        <v>7</v>
      </c>
      <c r="AA2" s="92"/>
      <c r="AB2" s="92"/>
      <c r="AC2" s="92"/>
      <c r="AD2" s="92"/>
      <c r="AE2" s="92"/>
      <c r="AF2" s="92"/>
      <c r="AG2" s="92"/>
      <c r="AH2" s="92"/>
    </row>
    <row r="3" spans="1:34" ht="15" customHeight="1">
      <c r="A3" s="62"/>
      <c r="B3" s="62" t="s">
        <v>8</v>
      </c>
      <c r="C3" s="62"/>
      <c r="D3" s="63" t="s">
        <v>9</v>
      </c>
      <c r="E3" s="64"/>
      <c r="F3" s="63" t="s">
        <v>10</v>
      </c>
      <c r="G3" s="65"/>
      <c r="H3" s="66" t="s">
        <v>8</v>
      </c>
      <c r="I3" s="66" t="s">
        <v>9</v>
      </c>
      <c r="J3" s="66" t="s">
        <v>10</v>
      </c>
      <c r="K3" s="66" t="s">
        <v>8</v>
      </c>
      <c r="L3" s="66" t="s">
        <v>11</v>
      </c>
      <c r="M3" s="66" t="s">
        <v>12</v>
      </c>
      <c r="N3" s="66" t="s">
        <v>13</v>
      </c>
      <c r="O3" s="66" t="s">
        <v>14</v>
      </c>
      <c r="P3" s="63" t="s">
        <v>15</v>
      </c>
      <c r="Q3" s="64"/>
      <c r="R3" s="65"/>
      <c r="S3" s="63" t="s">
        <v>16</v>
      </c>
      <c r="T3" s="64"/>
      <c r="U3" s="65"/>
      <c r="V3" s="62" t="s">
        <v>8</v>
      </c>
      <c r="W3" s="91" t="s">
        <v>11</v>
      </c>
      <c r="X3" s="62" t="s">
        <v>12</v>
      </c>
      <c r="Y3" s="62" t="s">
        <v>13</v>
      </c>
      <c r="Z3" s="62" t="s">
        <v>8</v>
      </c>
      <c r="AA3" s="66" t="s">
        <v>15</v>
      </c>
      <c r="AB3" s="66" t="s">
        <v>17</v>
      </c>
      <c r="AC3" s="2" t="s">
        <v>18</v>
      </c>
      <c r="AD3" s="93"/>
      <c r="AE3" s="93"/>
      <c r="AF3" s="2" t="s">
        <v>19</v>
      </c>
      <c r="AG3" s="93"/>
      <c r="AH3" s="93"/>
    </row>
    <row r="4" spans="1:34" ht="47.25" customHeight="1">
      <c r="A4" s="62"/>
      <c r="B4" s="67" t="s">
        <v>20</v>
      </c>
      <c r="C4" s="68" t="s">
        <v>21</v>
      </c>
      <c r="D4" s="69" t="s">
        <v>20</v>
      </c>
      <c r="E4" s="68" t="s">
        <v>21</v>
      </c>
      <c r="F4" s="69" t="s">
        <v>20</v>
      </c>
      <c r="G4" s="68" t="s">
        <v>21</v>
      </c>
      <c r="H4" s="70"/>
      <c r="I4" s="70"/>
      <c r="J4" s="70"/>
      <c r="K4" s="70"/>
      <c r="L4" s="70"/>
      <c r="M4" s="70"/>
      <c r="N4" s="70"/>
      <c r="O4" s="70"/>
      <c r="P4" s="70" t="s">
        <v>8</v>
      </c>
      <c r="Q4" s="70" t="s">
        <v>9</v>
      </c>
      <c r="R4" s="70" t="s">
        <v>10</v>
      </c>
      <c r="S4" s="70" t="s">
        <v>8</v>
      </c>
      <c r="T4" s="70" t="s">
        <v>9</v>
      </c>
      <c r="U4" s="70" t="s">
        <v>10</v>
      </c>
      <c r="V4" s="62"/>
      <c r="W4" s="91"/>
      <c r="X4" s="62"/>
      <c r="Y4" s="62"/>
      <c r="Z4" s="62"/>
      <c r="AA4" s="70"/>
      <c r="AB4" s="70"/>
      <c r="AC4" s="62" t="s">
        <v>22</v>
      </c>
      <c r="AD4" s="62" t="s">
        <v>11</v>
      </c>
      <c r="AE4" s="62" t="s">
        <v>13</v>
      </c>
      <c r="AF4" s="62" t="s">
        <v>22</v>
      </c>
      <c r="AG4" s="62" t="s">
        <v>11</v>
      </c>
      <c r="AH4" s="62" t="s">
        <v>13</v>
      </c>
    </row>
    <row r="5" spans="1:34" ht="22.5" customHeight="1">
      <c r="A5" s="71" t="s">
        <v>23</v>
      </c>
      <c r="B5" s="72">
        <f aca="true" t="shared" si="0" ref="B5:AH5">B6+B7+B9+B31+B44+B54+B61+B68+B75+B86+B91+B8</f>
        <v>13609</v>
      </c>
      <c r="C5" s="72">
        <f t="shared" si="0"/>
        <v>4940</v>
      </c>
      <c r="D5" s="72">
        <f t="shared" si="0"/>
        <v>9021</v>
      </c>
      <c r="E5" s="72">
        <f t="shared" si="0"/>
        <v>1669</v>
      </c>
      <c r="F5" s="72">
        <f t="shared" si="0"/>
        <v>4588</v>
      </c>
      <c r="G5" s="72">
        <f t="shared" si="0"/>
        <v>3271</v>
      </c>
      <c r="H5" s="72">
        <f t="shared" si="0"/>
        <v>10071000</v>
      </c>
      <c r="I5" s="72">
        <f t="shared" si="0"/>
        <v>5746400</v>
      </c>
      <c r="J5" s="72">
        <f t="shared" si="0"/>
        <v>4324600</v>
      </c>
      <c r="K5" s="72">
        <f t="shared" si="0"/>
        <v>10071000</v>
      </c>
      <c r="L5" s="72">
        <f t="shared" si="0"/>
        <v>8056800</v>
      </c>
      <c r="M5" s="72">
        <f t="shared" si="0"/>
        <v>1409940</v>
      </c>
      <c r="N5" s="72">
        <f t="shared" si="0"/>
        <v>302130</v>
      </c>
      <c r="O5" s="72">
        <f t="shared" si="0"/>
        <v>302130</v>
      </c>
      <c r="P5" s="72">
        <f t="shared" si="0"/>
        <v>68000</v>
      </c>
      <c r="Q5" s="72">
        <f t="shared" si="0"/>
        <v>45100</v>
      </c>
      <c r="R5" s="72">
        <f t="shared" si="0"/>
        <v>22900</v>
      </c>
      <c r="S5" s="72">
        <f t="shared" si="0"/>
        <v>272200</v>
      </c>
      <c r="T5" s="72">
        <f t="shared" si="0"/>
        <v>180400</v>
      </c>
      <c r="U5" s="72">
        <f t="shared" si="0"/>
        <v>91800</v>
      </c>
      <c r="V5" s="72">
        <f t="shared" si="0"/>
        <v>9428670</v>
      </c>
      <c r="W5" s="72">
        <f t="shared" si="0"/>
        <v>7716600</v>
      </c>
      <c r="X5" s="72">
        <f t="shared" si="0"/>
        <v>1409940</v>
      </c>
      <c r="Y5" s="72">
        <f t="shared" si="0"/>
        <v>302130</v>
      </c>
      <c r="Z5" s="72">
        <f t="shared" si="0"/>
        <v>6475400</v>
      </c>
      <c r="AA5" s="72">
        <f t="shared" si="0"/>
        <v>6173300</v>
      </c>
      <c r="AB5" s="72">
        <f t="shared" si="0"/>
        <v>302100</v>
      </c>
      <c r="AC5" s="72">
        <f t="shared" si="0"/>
        <v>3669700</v>
      </c>
      <c r="AD5" s="72">
        <f t="shared" si="0"/>
        <v>3497300</v>
      </c>
      <c r="AE5" s="72">
        <f t="shared" si="0"/>
        <v>172400</v>
      </c>
      <c r="AF5" s="72">
        <f t="shared" si="0"/>
        <v>2805700</v>
      </c>
      <c r="AG5" s="72">
        <f t="shared" si="0"/>
        <v>2676000</v>
      </c>
      <c r="AH5" s="72">
        <f t="shared" si="0"/>
        <v>129700</v>
      </c>
    </row>
    <row r="6" spans="1:34" ht="18" customHeight="1">
      <c r="A6" s="73" t="s">
        <v>24</v>
      </c>
      <c r="B6" s="74">
        <f>D6+F6</f>
        <v>598</v>
      </c>
      <c r="C6" s="75">
        <f>E6+G6</f>
        <v>341</v>
      </c>
      <c r="D6" s="76"/>
      <c r="E6" s="76"/>
      <c r="F6" s="77">
        <v>598</v>
      </c>
      <c r="G6" s="78">
        <v>341</v>
      </c>
      <c r="H6" s="76">
        <f>I6+J6</f>
        <v>546600</v>
      </c>
      <c r="I6" s="76">
        <f>D6*600+E6*200</f>
        <v>0</v>
      </c>
      <c r="J6" s="76">
        <f>F6*800+G6*200</f>
        <v>546600</v>
      </c>
      <c r="K6" s="76">
        <f>L6+M6+N6+O6</f>
        <v>546600</v>
      </c>
      <c r="L6" s="77">
        <f>H6*0.8</f>
        <v>437280</v>
      </c>
      <c r="M6" s="77">
        <f>H6*0.14</f>
        <v>76524.00000000001</v>
      </c>
      <c r="N6" s="77">
        <f>H6*0.03</f>
        <v>16398</v>
      </c>
      <c r="O6" s="77">
        <f>H6*0.03</f>
        <v>16398</v>
      </c>
      <c r="P6" s="77">
        <f>Q6+R6</f>
        <v>2990</v>
      </c>
      <c r="Q6" s="77">
        <f>D6*5</f>
        <v>0</v>
      </c>
      <c r="R6" s="77">
        <f>F6*5</f>
        <v>2990</v>
      </c>
      <c r="S6" s="77">
        <f>T6+U6</f>
        <v>11960</v>
      </c>
      <c r="T6" s="77">
        <f>D6*20</f>
        <v>0</v>
      </c>
      <c r="U6" s="77">
        <f>F6*20</f>
        <v>11960</v>
      </c>
      <c r="V6" s="77">
        <f>W6+X6+Y6</f>
        <v>515252</v>
      </c>
      <c r="W6" s="77">
        <f>L6-P6-S6</f>
        <v>422330</v>
      </c>
      <c r="X6" s="77">
        <f>M6</f>
        <v>76524.00000000001</v>
      </c>
      <c r="Y6" s="77">
        <f>N6</f>
        <v>16398</v>
      </c>
      <c r="Z6" s="94">
        <f>AA6+AB6</f>
        <v>354240</v>
      </c>
      <c r="AA6" s="77">
        <v>337880</v>
      </c>
      <c r="AB6" s="77">
        <v>16360</v>
      </c>
      <c r="AC6" s="94"/>
      <c r="AD6" s="94"/>
      <c r="AE6" s="77"/>
      <c r="AF6" s="77">
        <f>AG6+AH6</f>
        <v>354240</v>
      </c>
      <c r="AG6" s="77">
        <v>337880</v>
      </c>
      <c r="AH6" s="77">
        <v>16360</v>
      </c>
    </row>
    <row r="7" spans="1:34" ht="18" customHeight="1">
      <c r="A7" s="73" t="s">
        <v>25</v>
      </c>
      <c r="B7" s="74">
        <f aca="true" t="shared" si="1" ref="B7:B70">D7+F7</f>
        <v>1571</v>
      </c>
      <c r="C7" s="75">
        <f aca="true" t="shared" si="2" ref="C7:C70">E7+G7</f>
        <v>811</v>
      </c>
      <c r="D7" s="76"/>
      <c r="E7" s="79"/>
      <c r="F7" s="77">
        <v>1571</v>
      </c>
      <c r="G7" s="78">
        <v>811</v>
      </c>
      <c r="H7" s="76">
        <f aca="true" t="shared" si="3" ref="H7:H70">I7+J7</f>
        <v>1419000</v>
      </c>
      <c r="I7" s="76">
        <f aca="true" t="shared" si="4" ref="I7:I70">D7*600+E7*200</f>
        <v>0</v>
      </c>
      <c r="J7" s="76">
        <f aca="true" t="shared" si="5" ref="J7:J70">F7*800+G7*200</f>
        <v>1419000</v>
      </c>
      <c r="K7" s="76">
        <f aca="true" t="shared" si="6" ref="K7:K70">L7+M7+N7+O7</f>
        <v>1419000</v>
      </c>
      <c r="L7" s="77">
        <f aca="true" t="shared" si="7" ref="L7:L70">H7*0.8</f>
        <v>1135200</v>
      </c>
      <c r="M7" s="77">
        <f aca="true" t="shared" si="8" ref="M7:M70">H7*0.14</f>
        <v>198660.00000000003</v>
      </c>
      <c r="N7" s="77">
        <f aca="true" t="shared" si="9" ref="N7:N70">H7*0.03</f>
        <v>42570</v>
      </c>
      <c r="O7" s="77">
        <f aca="true" t="shared" si="10" ref="O7:O70">H7*0.03</f>
        <v>42570</v>
      </c>
      <c r="P7" s="77">
        <f aca="true" t="shared" si="11" ref="P7:P70">Q7+R7</f>
        <v>7855</v>
      </c>
      <c r="Q7" s="77">
        <f aca="true" t="shared" si="12" ref="Q7:Q70">D7*5</f>
        <v>0</v>
      </c>
      <c r="R7" s="77">
        <f>F7*5</f>
        <v>7855</v>
      </c>
      <c r="S7" s="77">
        <f aca="true" t="shared" si="13" ref="S7:S70">T7+U7</f>
        <v>31420</v>
      </c>
      <c r="T7" s="77">
        <f aca="true" t="shared" si="14" ref="T7:T70">D7*20</f>
        <v>0</v>
      </c>
      <c r="U7" s="77">
        <f aca="true" t="shared" si="15" ref="U7:U70">F7*20</f>
        <v>31420</v>
      </c>
      <c r="V7" s="77">
        <f aca="true" t="shared" si="16" ref="V7:V70">W7+X7+Y7</f>
        <v>1337155</v>
      </c>
      <c r="W7" s="77">
        <f aca="true" t="shared" si="17" ref="W7:W70">L7-P7-S7</f>
        <v>1095925</v>
      </c>
      <c r="X7" s="77">
        <f aca="true" t="shared" si="18" ref="X7:X70">M7</f>
        <v>198660.00000000003</v>
      </c>
      <c r="Y7" s="77">
        <f aca="true" t="shared" si="19" ref="Y7:Y70">N7</f>
        <v>42570</v>
      </c>
      <c r="Z7" s="94">
        <f aca="true" t="shared" si="20" ref="Z7:Z70">AA7+AB7</f>
        <v>919310</v>
      </c>
      <c r="AA7" s="77">
        <v>876740</v>
      </c>
      <c r="AB7" s="77">
        <v>42570</v>
      </c>
      <c r="AC7" s="94"/>
      <c r="AD7" s="94"/>
      <c r="AE7" s="77"/>
      <c r="AF7" s="77">
        <f aca="true" t="shared" si="21" ref="AF7:AF70">AG7+AH7</f>
        <v>919310</v>
      </c>
      <c r="AG7" s="77">
        <v>876740</v>
      </c>
      <c r="AH7" s="77">
        <v>42570</v>
      </c>
    </row>
    <row r="8" spans="1:34" ht="18" customHeight="1">
      <c r="A8" s="80" t="s">
        <v>26</v>
      </c>
      <c r="B8" s="74">
        <f t="shared" si="1"/>
        <v>2156</v>
      </c>
      <c r="C8" s="75">
        <f t="shared" si="2"/>
        <v>0</v>
      </c>
      <c r="D8" s="81">
        <v>2156</v>
      </c>
      <c r="E8" s="82"/>
      <c r="F8" s="77"/>
      <c r="G8" s="77"/>
      <c r="H8" s="76">
        <f t="shared" si="3"/>
        <v>1293600</v>
      </c>
      <c r="I8" s="76">
        <f t="shared" si="4"/>
        <v>1293600</v>
      </c>
      <c r="J8" s="76">
        <f t="shared" si="5"/>
        <v>0</v>
      </c>
      <c r="K8" s="76">
        <f t="shared" si="6"/>
        <v>1293600</v>
      </c>
      <c r="L8" s="77">
        <f t="shared" si="7"/>
        <v>1034880</v>
      </c>
      <c r="M8" s="77">
        <f t="shared" si="8"/>
        <v>181104.00000000003</v>
      </c>
      <c r="N8" s="77">
        <f t="shared" si="9"/>
        <v>38808</v>
      </c>
      <c r="O8" s="77">
        <f t="shared" si="10"/>
        <v>38808</v>
      </c>
      <c r="P8" s="77">
        <f t="shared" si="11"/>
        <v>10780</v>
      </c>
      <c r="Q8" s="77">
        <f t="shared" si="12"/>
        <v>10780</v>
      </c>
      <c r="R8" s="77">
        <f aca="true" t="shared" si="22" ref="R8:R70">F8*5</f>
        <v>0</v>
      </c>
      <c r="S8" s="77">
        <f t="shared" si="13"/>
        <v>43100</v>
      </c>
      <c r="T8" s="77">
        <v>43100</v>
      </c>
      <c r="U8" s="77">
        <f t="shared" si="15"/>
        <v>0</v>
      </c>
      <c r="V8" s="77">
        <f t="shared" si="16"/>
        <v>1200912</v>
      </c>
      <c r="W8" s="77">
        <f t="shared" si="17"/>
        <v>981000</v>
      </c>
      <c r="X8" s="77">
        <f t="shared" si="18"/>
        <v>181104.00000000003</v>
      </c>
      <c r="Y8" s="77">
        <f t="shared" si="19"/>
        <v>38808</v>
      </c>
      <c r="Z8" s="94">
        <f t="shared" si="20"/>
        <v>823620</v>
      </c>
      <c r="AA8" s="77">
        <v>784804</v>
      </c>
      <c r="AB8" s="77">
        <v>38816</v>
      </c>
      <c r="AC8" s="94">
        <f>AD8+AE8</f>
        <v>823620</v>
      </c>
      <c r="AD8" s="77">
        <v>784804</v>
      </c>
      <c r="AE8" s="77">
        <v>38816</v>
      </c>
      <c r="AF8" s="77">
        <f t="shared" si="21"/>
        <v>0</v>
      </c>
      <c r="AG8" s="77"/>
      <c r="AH8" s="77"/>
    </row>
    <row r="9" spans="1:34" s="59" customFormat="1" ht="18" customHeight="1">
      <c r="A9" s="83" t="s">
        <v>27</v>
      </c>
      <c r="B9" s="84">
        <f t="shared" si="1"/>
        <v>3405</v>
      </c>
      <c r="C9" s="85">
        <f t="shared" si="2"/>
        <v>982</v>
      </c>
      <c r="D9" s="72">
        <f aca="true" t="shared" si="23" ref="D9:AH9">SUM(D10:D30)</f>
        <v>2310</v>
      </c>
      <c r="E9" s="72">
        <f t="shared" si="23"/>
        <v>0</v>
      </c>
      <c r="F9" s="72">
        <f t="shared" si="23"/>
        <v>1095</v>
      </c>
      <c r="G9" s="72">
        <f t="shared" si="23"/>
        <v>982</v>
      </c>
      <c r="H9" s="72">
        <f t="shared" si="23"/>
        <v>2458400</v>
      </c>
      <c r="I9" s="72">
        <f t="shared" si="23"/>
        <v>1386000</v>
      </c>
      <c r="J9" s="72">
        <f t="shared" si="23"/>
        <v>1072400</v>
      </c>
      <c r="K9" s="72">
        <f t="shared" si="23"/>
        <v>2458400</v>
      </c>
      <c r="L9" s="72">
        <f t="shared" si="23"/>
        <v>1966720</v>
      </c>
      <c r="M9" s="72">
        <f t="shared" si="23"/>
        <v>344176</v>
      </c>
      <c r="N9" s="72">
        <f t="shared" si="23"/>
        <v>73752</v>
      </c>
      <c r="O9" s="72">
        <f t="shared" si="23"/>
        <v>73752</v>
      </c>
      <c r="P9" s="72">
        <f t="shared" si="23"/>
        <v>17020</v>
      </c>
      <c r="Q9" s="72">
        <f t="shared" si="23"/>
        <v>11545</v>
      </c>
      <c r="R9" s="72">
        <f t="shared" si="23"/>
        <v>5475</v>
      </c>
      <c r="S9" s="72">
        <f t="shared" si="23"/>
        <v>68100</v>
      </c>
      <c r="T9" s="72">
        <f t="shared" si="23"/>
        <v>46200</v>
      </c>
      <c r="U9" s="72">
        <f t="shared" si="23"/>
        <v>21900</v>
      </c>
      <c r="V9" s="72">
        <f t="shared" si="23"/>
        <v>2299528</v>
      </c>
      <c r="W9" s="72">
        <f t="shared" si="23"/>
        <v>1881600</v>
      </c>
      <c r="X9" s="72">
        <f t="shared" si="23"/>
        <v>344176</v>
      </c>
      <c r="Y9" s="72">
        <f t="shared" si="23"/>
        <v>73752</v>
      </c>
      <c r="Z9" s="72">
        <f t="shared" si="23"/>
        <v>1579032</v>
      </c>
      <c r="AA9" s="72">
        <f t="shared" si="23"/>
        <v>1505280</v>
      </c>
      <c r="AB9" s="72">
        <f t="shared" si="23"/>
        <v>73752</v>
      </c>
      <c r="AC9" s="72">
        <f t="shared" si="23"/>
        <v>882424</v>
      </c>
      <c r="AD9" s="72">
        <f t="shared" si="23"/>
        <v>840844</v>
      </c>
      <c r="AE9" s="72">
        <f t="shared" si="23"/>
        <v>41580</v>
      </c>
      <c r="AF9" s="72">
        <f t="shared" si="23"/>
        <v>696608</v>
      </c>
      <c r="AG9" s="72">
        <f t="shared" si="23"/>
        <v>664436</v>
      </c>
      <c r="AH9" s="72">
        <f t="shared" si="23"/>
        <v>32172</v>
      </c>
    </row>
    <row r="10" spans="1:34" ht="18" customHeight="1">
      <c r="A10" s="73" t="s">
        <v>28</v>
      </c>
      <c r="B10" s="74">
        <f t="shared" si="1"/>
        <v>282</v>
      </c>
      <c r="C10" s="75">
        <f t="shared" si="2"/>
        <v>239</v>
      </c>
      <c r="D10" s="76"/>
      <c r="E10" s="76"/>
      <c r="F10" s="86">
        <v>282</v>
      </c>
      <c r="G10" s="86">
        <v>239</v>
      </c>
      <c r="H10" s="76">
        <f t="shared" si="3"/>
        <v>273400</v>
      </c>
      <c r="I10" s="76">
        <f t="shared" si="4"/>
        <v>0</v>
      </c>
      <c r="J10" s="76">
        <f t="shared" si="5"/>
        <v>273400</v>
      </c>
      <c r="K10" s="76">
        <f t="shared" si="6"/>
        <v>273400</v>
      </c>
      <c r="L10" s="77">
        <f t="shared" si="7"/>
        <v>218720</v>
      </c>
      <c r="M10" s="77">
        <f t="shared" si="8"/>
        <v>38276.00000000001</v>
      </c>
      <c r="N10" s="77">
        <f t="shared" si="9"/>
        <v>8202</v>
      </c>
      <c r="O10" s="77">
        <f t="shared" si="10"/>
        <v>8202</v>
      </c>
      <c r="P10" s="77">
        <f t="shared" si="11"/>
        <v>1410</v>
      </c>
      <c r="Q10" s="77">
        <f t="shared" si="12"/>
        <v>0</v>
      </c>
      <c r="R10" s="77">
        <f t="shared" si="22"/>
        <v>1410</v>
      </c>
      <c r="S10" s="77">
        <f t="shared" si="13"/>
        <v>5640</v>
      </c>
      <c r="T10" s="77">
        <f t="shared" si="14"/>
        <v>0</v>
      </c>
      <c r="U10" s="77">
        <f t="shared" si="15"/>
        <v>5640</v>
      </c>
      <c r="V10" s="77">
        <f t="shared" si="16"/>
        <v>258148</v>
      </c>
      <c r="W10" s="77">
        <f t="shared" si="17"/>
        <v>211670</v>
      </c>
      <c r="X10" s="77">
        <f t="shared" si="18"/>
        <v>38276.00000000001</v>
      </c>
      <c r="Y10" s="77">
        <f t="shared" si="19"/>
        <v>8202</v>
      </c>
      <c r="Z10" s="94">
        <f t="shared" si="20"/>
        <v>177538</v>
      </c>
      <c r="AA10" s="77">
        <v>169336</v>
      </c>
      <c r="AB10" s="77">
        <v>8202</v>
      </c>
      <c r="AC10" s="94">
        <f>AD10+AE10</f>
        <v>0</v>
      </c>
      <c r="AD10" s="94"/>
      <c r="AE10" s="94"/>
      <c r="AF10" s="77">
        <f t="shared" si="21"/>
        <v>177538</v>
      </c>
      <c r="AG10" s="77">
        <v>169336</v>
      </c>
      <c r="AH10" s="77">
        <v>8202</v>
      </c>
    </row>
    <row r="11" spans="1:34" ht="27.75" customHeight="1">
      <c r="A11" s="73" t="s">
        <v>29</v>
      </c>
      <c r="B11" s="74">
        <f t="shared" si="1"/>
        <v>424</v>
      </c>
      <c r="C11" s="75">
        <f t="shared" si="2"/>
        <v>399</v>
      </c>
      <c r="D11" s="76"/>
      <c r="E11" s="76"/>
      <c r="F11" s="86">
        <v>424</v>
      </c>
      <c r="G11" s="86">
        <v>399</v>
      </c>
      <c r="H11" s="76">
        <f t="shared" si="3"/>
        <v>419000</v>
      </c>
      <c r="I11" s="76">
        <f t="shared" si="4"/>
        <v>0</v>
      </c>
      <c r="J11" s="76">
        <f t="shared" si="5"/>
        <v>419000</v>
      </c>
      <c r="K11" s="76">
        <f t="shared" si="6"/>
        <v>419000</v>
      </c>
      <c r="L11" s="77">
        <f t="shared" si="7"/>
        <v>335200</v>
      </c>
      <c r="M11" s="77">
        <f t="shared" si="8"/>
        <v>58660.00000000001</v>
      </c>
      <c r="N11" s="77">
        <f t="shared" si="9"/>
        <v>12570</v>
      </c>
      <c r="O11" s="77">
        <f t="shared" si="10"/>
        <v>12570</v>
      </c>
      <c r="P11" s="77">
        <f t="shared" si="11"/>
        <v>2120</v>
      </c>
      <c r="Q11" s="77">
        <f t="shared" si="12"/>
        <v>0</v>
      </c>
      <c r="R11" s="77">
        <f t="shared" si="22"/>
        <v>2120</v>
      </c>
      <c r="S11" s="77">
        <f t="shared" si="13"/>
        <v>8480</v>
      </c>
      <c r="T11" s="77">
        <f t="shared" si="14"/>
        <v>0</v>
      </c>
      <c r="U11" s="77">
        <f t="shared" si="15"/>
        <v>8480</v>
      </c>
      <c r="V11" s="77">
        <f t="shared" si="16"/>
        <v>395830</v>
      </c>
      <c r="W11" s="77">
        <f t="shared" si="17"/>
        <v>324600</v>
      </c>
      <c r="X11" s="77">
        <f t="shared" si="18"/>
        <v>58660.00000000001</v>
      </c>
      <c r="Y11" s="77">
        <f t="shared" si="19"/>
        <v>12570</v>
      </c>
      <c r="Z11" s="94">
        <f t="shared" si="20"/>
        <v>272250</v>
      </c>
      <c r="AA11" s="77">
        <v>259680</v>
      </c>
      <c r="AB11" s="77">
        <v>12570</v>
      </c>
      <c r="AC11" s="94">
        <f aca="true" t="shared" si="24" ref="AC11:AC74">AD11+AE11</f>
        <v>0</v>
      </c>
      <c r="AD11" s="94"/>
      <c r="AE11" s="94"/>
      <c r="AF11" s="77">
        <f t="shared" si="21"/>
        <v>272250</v>
      </c>
      <c r="AG11" s="77">
        <v>259680</v>
      </c>
      <c r="AH11" s="77">
        <v>12570</v>
      </c>
    </row>
    <row r="12" spans="1:34" ht="20.25" customHeight="1">
      <c r="A12" s="73" t="s">
        <v>30</v>
      </c>
      <c r="B12" s="74">
        <f t="shared" si="1"/>
        <v>389</v>
      </c>
      <c r="C12" s="75">
        <f t="shared" si="2"/>
        <v>344</v>
      </c>
      <c r="D12" s="76"/>
      <c r="E12" s="76"/>
      <c r="F12" s="86">
        <v>389</v>
      </c>
      <c r="G12" s="86">
        <v>344</v>
      </c>
      <c r="H12" s="76">
        <f t="shared" si="3"/>
        <v>380000</v>
      </c>
      <c r="I12" s="76">
        <f t="shared" si="4"/>
        <v>0</v>
      </c>
      <c r="J12" s="76">
        <f t="shared" si="5"/>
        <v>380000</v>
      </c>
      <c r="K12" s="76">
        <f t="shared" si="6"/>
        <v>380000</v>
      </c>
      <c r="L12" s="77">
        <f t="shared" si="7"/>
        <v>304000</v>
      </c>
      <c r="M12" s="77">
        <f t="shared" si="8"/>
        <v>53200.00000000001</v>
      </c>
      <c r="N12" s="77">
        <f t="shared" si="9"/>
        <v>11400</v>
      </c>
      <c r="O12" s="77">
        <f t="shared" si="10"/>
        <v>11400</v>
      </c>
      <c r="P12" s="77">
        <f t="shared" si="11"/>
        <v>1945</v>
      </c>
      <c r="Q12" s="77">
        <f t="shared" si="12"/>
        <v>0</v>
      </c>
      <c r="R12" s="77">
        <f t="shared" si="22"/>
        <v>1945</v>
      </c>
      <c r="S12" s="77">
        <f t="shared" si="13"/>
        <v>7780</v>
      </c>
      <c r="T12" s="77">
        <f t="shared" si="14"/>
        <v>0</v>
      </c>
      <c r="U12" s="77">
        <f t="shared" si="15"/>
        <v>7780</v>
      </c>
      <c r="V12" s="77">
        <f t="shared" si="16"/>
        <v>358875</v>
      </c>
      <c r="W12" s="77">
        <f t="shared" si="17"/>
        <v>294275</v>
      </c>
      <c r="X12" s="77">
        <f t="shared" si="18"/>
        <v>53200.00000000001</v>
      </c>
      <c r="Y12" s="77">
        <f t="shared" si="19"/>
        <v>11400</v>
      </c>
      <c r="Z12" s="94">
        <f t="shared" si="20"/>
        <v>246820</v>
      </c>
      <c r="AA12" s="77">
        <v>235420</v>
      </c>
      <c r="AB12" s="77">
        <v>11400</v>
      </c>
      <c r="AC12" s="94">
        <f t="shared" si="24"/>
        <v>0</v>
      </c>
      <c r="AD12" s="94"/>
      <c r="AE12" s="94"/>
      <c r="AF12" s="77">
        <f t="shared" si="21"/>
        <v>246820</v>
      </c>
      <c r="AG12" s="77">
        <v>235420</v>
      </c>
      <c r="AH12" s="77">
        <v>11400</v>
      </c>
    </row>
    <row r="13" spans="1:34" ht="18" customHeight="1">
      <c r="A13" s="80" t="s">
        <v>31</v>
      </c>
      <c r="B13" s="74">
        <f t="shared" si="1"/>
        <v>176</v>
      </c>
      <c r="C13" s="75">
        <f t="shared" si="2"/>
        <v>0</v>
      </c>
      <c r="D13" s="77">
        <v>176</v>
      </c>
      <c r="E13" s="82"/>
      <c r="F13" s="87"/>
      <c r="G13" s="77"/>
      <c r="H13" s="76">
        <f t="shared" si="3"/>
        <v>105600</v>
      </c>
      <c r="I13" s="76">
        <f t="shared" si="4"/>
        <v>105600</v>
      </c>
      <c r="J13" s="76">
        <f t="shared" si="5"/>
        <v>0</v>
      </c>
      <c r="K13" s="76">
        <f t="shared" si="6"/>
        <v>105600</v>
      </c>
      <c r="L13" s="77">
        <f t="shared" si="7"/>
        <v>84480</v>
      </c>
      <c r="M13" s="77">
        <f t="shared" si="8"/>
        <v>14784.000000000002</v>
      </c>
      <c r="N13" s="77">
        <f t="shared" si="9"/>
        <v>3168</v>
      </c>
      <c r="O13" s="77">
        <f t="shared" si="10"/>
        <v>3168</v>
      </c>
      <c r="P13" s="77">
        <f t="shared" si="11"/>
        <v>880</v>
      </c>
      <c r="Q13" s="77">
        <f t="shared" si="12"/>
        <v>880</v>
      </c>
      <c r="R13" s="77">
        <f t="shared" si="22"/>
        <v>0</v>
      </c>
      <c r="S13" s="77">
        <f t="shared" si="13"/>
        <v>3520</v>
      </c>
      <c r="T13" s="77">
        <f t="shared" si="14"/>
        <v>3520</v>
      </c>
      <c r="U13" s="77">
        <f t="shared" si="15"/>
        <v>0</v>
      </c>
      <c r="V13" s="77">
        <f t="shared" si="16"/>
        <v>98032</v>
      </c>
      <c r="W13" s="77">
        <f t="shared" si="17"/>
        <v>80080</v>
      </c>
      <c r="X13" s="77">
        <f t="shared" si="18"/>
        <v>14784.000000000002</v>
      </c>
      <c r="Y13" s="77">
        <f t="shared" si="19"/>
        <v>3168</v>
      </c>
      <c r="Z13" s="94">
        <f t="shared" si="20"/>
        <v>67232</v>
      </c>
      <c r="AA13" s="77">
        <v>64064</v>
      </c>
      <c r="AB13" s="77">
        <v>3168</v>
      </c>
      <c r="AC13" s="94">
        <f t="shared" si="24"/>
        <v>67232</v>
      </c>
      <c r="AD13" s="77">
        <v>64064</v>
      </c>
      <c r="AE13" s="77">
        <v>3168</v>
      </c>
      <c r="AF13" s="77">
        <f t="shared" si="21"/>
        <v>0</v>
      </c>
      <c r="AG13" s="77"/>
      <c r="AH13" s="77"/>
    </row>
    <row r="14" spans="1:34" ht="18" customHeight="1">
      <c r="A14" s="80" t="s">
        <v>32</v>
      </c>
      <c r="B14" s="74">
        <f t="shared" si="1"/>
        <v>123</v>
      </c>
      <c r="C14" s="75">
        <f t="shared" si="2"/>
        <v>0</v>
      </c>
      <c r="D14" s="88">
        <v>123</v>
      </c>
      <c r="E14" s="82"/>
      <c r="F14" s="87"/>
      <c r="G14" s="77"/>
      <c r="H14" s="76">
        <f t="shared" si="3"/>
        <v>73800</v>
      </c>
      <c r="I14" s="76">
        <f t="shared" si="4"/>
        <v>73800</v>
      </c>
      <c r="J14" s="76">
        <f t="shared" si="5"/>
        <v>0</v>
      </c>
      <c r="K14" s="76">
        <f t="shared" si="6"/>
        <v>73800</v>
      </c>
      <c r="L14" s="77">
        <f t="shared" si="7"/>
        <v>59040</v>
      </c>
      <c r="M14" s="77">
        <f t="shared" si="8"/>
        <v>10332.000000000002</v>
      </c>
      <c r="N14" s="77">
        <f t="shared" si="9"/>
        <v>2214</v>
      </c>
      <c r="O14" s="77">
        <f t="shared" si="10"/>
        <v>2214</v>
      </c>
      <c r="P14" s="77">
        <f t="shared" si="11"/>
        <v>610</v>
      </c>
      <c r="Q14" s="77">
        <v>610</v>
      </c>
      <c r="R14" s="77">
        <f t="shared" si="22"/>
        <v>0</v>
      </c>
      <c r="S14" s="77">
        <f t="shared" si="13"/>
        <v>2460</v>
      </c>
      <c r="T14" s="77">
        <f t="shared" si="14"/>
        <v>2460</v>
      </c>
      <c r="U14" s="77">
        <f t="shared" si="15"/>
        <v>0</v>
      </c>
      <c r="V14" s="77">
        <f t="shared" si="16"/>
        <v>68516</v>
      </c>
      <c r="W14" s="77">
        <f t="shared" si="17"/>
        <v>55970</v>
      </c>
      <c r="X14" s="77">
        <f t="shared" si="18"/>
        <v>10332.000000000002</v>
      </c>
      <c r="Y14" s="77">
        <f t="shared" si="19"/>
        <v>2214</v>
      </c>
      <c r="Z14" s="94">
        <f t="shared" si="20"/>
        <v>46990</v>
      </c>
      <c r="AA14" s="77">
        <v>44776</v>
      </c>
      <c r="AB14" s="77">
        <v>2214</v>
      </c>
      <c r="AC14" s="94">
        <f t="shared" si="24"/>
        <v>46990</v>
      </c>
      <c r="AD14" s="77">
        <v>44776</v>
      </c>
      <c r="AE14" s="77">
        <v>2214</v>
      </c>
      <c r="AF14" s="77">
        <f t="shared" si="21"/>
        <v>0</v>
      </c>
      <c r="AG14" s="77"/>
      <c r="AH14" s="77"/>
    </row>
    <row r="15" spans="1:34" ht="18" customHeight="1">
      <c r="A15" s="80" t="s">
        <v>33</v>
      </c>
      <c r="B15" s="74">
        <f t="shared" si="1"/>
        <v>177</v>
      </c>
      <c r="C15" s="75">
        <f t="shared" si="2"/>
        <v>0</v>
      </c>
      <c r="D15" s="77">
        <v>177</v>
      </c>
      <c r="E15" s="82"/>
      <c r="F15" s="87"/>
      <c r="G15" s="77"/>
      <c r="H15" s="76">
        <f t="shared" si="3"/>
        <v>106200</v>
      </c>
      <c r="I15" s="76">
        <f t="shared" si="4"/>
        <v>106200</v>
      </c>
      <c r="J15" s="76">
        <f t="shared" si="5"/>
        <v>0</v>
      </c>
      <c r="K15" s="76">
        <f t="shared" si="6"/>
        <v>106200</v>
      </c>
      <c r="L15" s="77">
        <f t="shared" si="7"/>
        <v>84960</v>
      </c>
      <c r="M15" s="77">
        <f t="shared" si="8"/>
        <v>14868.000000000002</v>
      </c>
      <c r="N15" s="77">
        <f t="shared" si="9"/>
        <v>3186</v>
      </c>
      <c r="O15" s="77">
        <f t="shared" si="10"/>
        <v>3186</v>
      </c>
      <c r="P15" s="77">
        <f t="shared" si="11"/>
        <v>885</v>
      </c>
      <c r="Q15" s="77">
        <f t="shared" si="12"/>
        <v>885</v>
      </c>
      <c r="R15" s="77">
        <f t="shared" si="22"/>
        <v>0</v>
      </c>
      <c r="S15" s="77">
        <f t="shared" si="13"/>
        <v>3540</v>
      </c>
      <c r="T15" s="77">
        <f t="shared" si="14"/>
        <v>3540</v>
      </c>
      <c r="U15" s="77">
        <f t="shared" si="15"/>
        <v>0</v>
      </c>
      <c r="V15" s="77">
        <f t="shared" si="16"/>
        <v>98589</v>
      </c>
      <c r="W15" s="77">
        <f t="shared" si="17"/>
        <v>80535</v>
      </c>
      <c r="X15" s="77">
        <f t="shared" si="18"/>
        <v>14868.000000000002</v>
      </c>
      <c r="Y15" s="77">
        <f t="shared" si="19"/>
        <v>3186</v>
      </c>
      <c r="Z15" s="94">
        <f t="shared" si="20"/>
        <v>67614</v>
      </c>
      <c r="AA15" s="77">
        <v>64428</v>
      </c>
      <c r="AB15" s="77">
        <v>3186</v>
      </c>
      <c r="AC15" s="94">
        <f t="shared" si="24"/>
        <v>67614</v>
      </c>
      <c r="AD15" s="77">
        <v>64428</v>
      </c>
      <c r="AE15" s="77">
        <v>3186</v>
      </c>
      <c r="AF15" s="77">
        <f t="shared" si="21"/>
        <v>0</v>
      </c>
      <c r="AG15" s="77"/>
      <c r="AH15" s="77"/>
    </row>
    <row r="16" spans="1:34" ht="18" customHeight="1">
      <c r="A16" s="80" t="s">
        <v>34</v>
      </c>
      <c r="B16" s="74">
        <f t="shared" si="1"/>
        <v>66</v>
      </c>
      <c r="C16" s="75">
        <f t="shared" si="2"/>
        <v>0</v>
      </c>
      <c r="D16" s="77">
        <v>66</v>
      </c>
      <c r="E16" s="82"/>
      <c r="F16" s="87"/>
      <c r="G16" s="77"/>
      <c r="H16" s="76">
        <f t="shared" si="3"/>
        <v>39600</v>
      </c>
      <c r="I16" s="76">
        <f t="shared" si="4"/>
        <v>39600</v>
      </c>
      <c r="J16" s="76">
        <f t="shared" si="5"/>
        <v>0</v>
      </c>
      <c r="K16" s="76">
        <f t="shared" si="6"/>
        <v>39600</v>
      </c>
      <c r="L16" s="77">
        <f t="shared" si="7"/>
        <v>31680</v>
      </c>
      <c r="M16" s="77">
        <f t="shared" si="8"/>
        <v>5544.000000000001</v>
      </c>
      <c r="N16" s="77">
        <f t="shared" si="9"/>
        <v>1188</v>
      </c>
      <c r="O16" s="77">
        <f t="shared" si="10"/>
        <v>1188</v>
      </c>
      <c r="P16" s="77">
        <f t="shared" si="11"/>
        <v>330</v>
      </c>
      <c r="Q16" s="77">
        <f t="shared" si="12"/>
        <v>330</v>
      </c>
      <c r="R16" s="77">
        <f t="shared" si="22"/>
        <v>0</v>
      </c>
      <c r="S16" s="77">
        <f t="shared" si="13"/>
        <v>1320</v>
      </c>
      <c r="T16" s="77">
        <f t="shared" si="14"/>
        <v>1320</v>
      </c>
      <c r="U16" s="77">
        <f t="shared" si="15"/>
        <v>0</v>
      </c>
      <c r="V16" s="77">
        <f t="shared" si="16"/>
        <v>36762</v>
      </c>
      <c r="W16" s="77">
        <f t="shared" si="17"/>
        <v>30030</v>
      </c>
      <c r="X16" s="77">
        <f t="shared" si="18"/>
        <v>5544.000000000001</v>
      </c>
      <c r="Y16" s="77">
        <f t="shared" si="19"/>
        <v>1188</v>
      </c>
      <c r="Z16" s="94">
        <f t="shared" si="20"/>
        <v>25212</v>
      </c>
      <c r="AA16" s="77">
        <v>24024</v>
      </c>
      <c r="AB16" s="77">
        <v>1188</v>
      </c>
      <c r="AC16" s="94">
        <f t="shared" si="24"/>
        <v>25212</v>
      </c>
      <c r="AD16" s="77">
        <v>24024</v>
      </c>
      <c r="AE16" s="77">
        <v>1188</v>
      </c>
      <c r="AF16" s="77">
        <f t="shared" si="21"/>
        <v>0</v>
      </c>
      <c r="AG16" s="77"/>
      <c r="AH16" s="77"/>
    </row>
    <row r="17" spans="1:34" ht="18" customHeight="1">
      <c r="A17" s="80" t="s">
        <v>35</v>
      </c>
      <c r="B17" s="74">
        <f t="shared" si="1"/>
        <v>257</v>
      </c>
      <c r="C17" s="75">
        <f t="shared" si="2"/>
        <v>0</v>
      </c>
      <c r="D17" s="77">
        <v>257</v>
      </c>
      <c r="E17" s="82"/>
      <c r="F17" s="87"/>
      <c r="G17" s="77"/>
      <c r="H17" s="76">
        <f t="shared" si="3"/>
        <v>154200</v>
      </c>
      <c r="I17" s="76">
        <f t="shared" si="4"/>
        <v>154200</v>
      </c>
      <c r="J17" s="76">
        <f t="shared" si="5"/>
        <v>0</v>
      </c>
      <c r="K17" s="76">
        <f t="shared" si="6"/>
        <v>154200</v>
      </c>
      <c r="L17" s="77">
        <f t="shared" si="7"/>
        <v>123360</v>
      </c>
      <c r="M17" s="77">
        <f t="shared" si="8"/>
        <v>21588.000000000004</v>
      </c>
      <c r="N17" s="77">
        <f t="shared" si="9"/>
        <v>4626</v>
      </c>
      <c r="O17" s="77">
        <f t="shared" si="10"/>
        <v>4626</v>
      </c>
      <c r="P17" s="77">
        <f t="shared" si="11"/>
        <v>1285</v>
      </c>
      <c r="Q17" s="77">
        <f t="shared" si="12"/>
        <v>1285</v>
      </c>
      <c r="R17" s="77">
        <f t="shared" si="22"/>
        <v>0</v>
      </c>
      <c r="S17" s="77">
        <f t="shared" si="13"/>
        <v>5140</v>
      </c>
      <c r="T17" s="77">
        <f t="shared" si="14"/>
        <v>5140</v>
      </c>
      <c r="U17" s="77">
        <f t="shared" si="15"/>
        <v>0</v>
      </c>
      <c r="V17" s="77">
        <f t="shared" si="16"/>
        <v>143149</v>
      </c>
      <c r="W17" s="77">
        <f t="shared" si="17"/>
        <v>116935</v>
      </c>
      <c r="X17" s="77">
        <f t="shared" si="18"/>
        <v>21588.000000000004</v>
      </c>
      <c r="Y17" s="77">
        <f t="shared" si="19"/>
        <v>4626</v>
      </c>
      <c r="Z17" s="94">
        <f t="shared" si="20"/>
        <v>98174</v>
      </c>
      <c r="AA17" s="77">
        <v>93548</v>
      </c>
      <c r="AB17" s="77">
        <v>4626</v>
      </c>
      <c r="AC17" s="94">
        <f t="shared" si="24"/>
        <v>98174</v>
      </c>
      <c r="AD17" s="77">
        <v>93548</v>
      </c>
      <c r="AE17" s="77">
        <v>4626</v>
      </c>
      <c r="AF17" s="77">
        <f t="shared" si="21"/>
        <v>0</v>
      </c>
      <c r="AG17" s="77"/>
      <c r="AH17" s="77"/>
    </row>
    <row r="18" spans="1:34" s="60" customFormat="1" ht="18" customHeight="1">
      <c r="A18" s="89" t="s">
        <v>36</v>
      </c>
      <c r="B18" s="74">
        <f t="shared" si="1"/>
        <v>24</v>
      </c>
      <c r="C18" s="75">
        <f t="shared" si="2"/>
        <v>0</v>
      </c>
      <c r="D18" s="77">
        <v>24</v>
      </c>
      <c r="E18" s="82"/>
      <c r="F18" s="87"/>
      <c r="G18" s="77"/>
      <c r="H18" s="76">
        <f t="shared" si="3"/>
        <v>14400</v>
      </c>
      <c r="I18" s="76">
        <f t="shared" si="4"/>
        <v>14400</v>
      </c>
      <c r="J18" s="76">
        <f t="shared" si="5"/>
        <v>0</v>
      </c>
      <c r="K18" s="76">
        <f t="shared" si="6"/>
        <v>14400</v>
      </c>
      <c r="L18" s="77">
        <f t="shared" si="7"/>
        <v>11520</v>
      </c>
      <c r="M18" s="77">
        <f t="shared" si="8"/>
        <v>2016.0000000000002</v>
      </c>
      <c r="N18" s="77">
        <f t="shared" si="9"/>
        <v>432</v>
      </c>
      <c r="O18" s="77">
        <f t="shared" si="10"/>
        <v>432</v>
      </c>
      <c r="P18" s="77">
        <f t="shared" si="11"/>
        <v>120</v>
      </c>
      <c r="Q18" s="77">
        <f t="shared" si="12"/>
        <v>120</v>
      </c>
      <c r="R18" s="77">
        <f t="shared" si="22"/>
        <v>0</v>
      </c>
      <c r="S18" s="77">
        <f t="shared" si="13"/>
        <v>480</v>
      </c>
      <c r="T18" s="77">
        <f t="shared" si="14"/>
        <v>480</v>
      </c>
      <c r="U18" s="77">
        <f t="shared" si="15"/>
        <v>0</v>
      </c>
      <c r="V18" s="77">
        <f t="shared" si="16"/>
        <v>13368</v>
      </c>
      <c r="W18" s="77">
        <f t="shared" si="17"/>
        <v>10920</v>
      </c>
      <c r="X18" s="77">
        <f t="shared" si="18"/>
        <v>2016.0000000000002</v>
      </c>
      <c r="Y18" s="77">
        <f t="shared" si="19"/>
        <v>432</v>
      </c>
      <c r="Z18" s="94">
        <f t="shared" si="20"/>
        <v>9168</v>
      </c>
      <c r="AA18" s="77">
        <v>8736</v>
      </c>
      <c r="AB18" s="77">
        <v>432</v>
      </c>
      <c r="AC18" s="94">
        <f t="shared" si="24"/>
        <v>9168</v>
      </c>
      <c r="AD18" s="77">
        <v>8736</v>
      </c>
      <c r="AE18" s="77">
        <v>432</v>
      </c>
      <c r="AF18" s="77">
        <f t="shared" si="21"/>
        <v>0</v>
      </c>
      <c r="AG18" s="77"/>
      <c r="AH18" s="77"/>
    </row>
    <row r="19" spans="1:34" ht="18" customHeight="1">
      <c r="A19" s="80" t="s">
        <v>37</v>
      </c>
      <c r="B19" s="74">
        <f t="shared" si="1"/>
        <v>149</v>
      </c>
      <c r="C19" s="75">
        <f t="shared" si="2"/>
        <v>0</v>
      </c>
      <c r="D19" s="77">
        <v>149</v>
      </c>
      <c r="E19" s="82"/>
      <c r="F19" s="87"/>
      <c r="G19" s="77"/>
      <c r="H19" s="76">
        <f t="shared" si="3"/>
        <v>89400</v>
      </c>
      <c r="I19" s="76">
        <f t="shared" si="4"/>
        <v>89400</v>
      </c>
      <c r="J19" s="76">
        <f t="shared" si="5"/>
        <v>0</v>
      </c>
      <c r="K19" s="76">
        <f t="shared" si="6"/>
        <v>89400</v>
      </c>
      <c r="L19" s="77">
        <f t="shared" si="7"/>
        <v>71520</v>
      </c>
      <c r="M19" s="77">
        <f t="shared" si="8"/>
        <v>12516.000000000002</v>
      </c>
      <c r="N19" s="77">
        <f t="shared" si="9"/>
        <v>2682</v>
      </c>
      <c r="O19" s="77">
        <f t="shared" si="10"/>
        <v>2682</v>
      </c>
      <c r="P19" s="77">
        <f t="shared" si="11"/>
        <v>745</v>
      </c>
      <c r="Q19" s="77">
        <f t="shared" si="12"/>
        <v>745</v>
      </c>
      <c r="R19" s="77">
        <f t="shared" si="22"/>
        <v>0</v>
      </c>
      <c r="S19" s="77">
        <f t="shared" si="13"/>
        <v>2980</v>
      </c>
      <c r="T19" s="77">
        <f t="shared" si="14"/>
        <v>2980</v>
      </c>
      <c r="U19" s="77">
        <f t="shared" si="15"/>
        <v>0</v>
      </c>
      <c r="V19" s="77">
        <f t="shared" si="16"/>
        <v>82993</v>
      </c>
      <c r="W19" s="77">
        <f t="shared" si="17"/>
        <v>67795</v>
      </c>
      <c r="X19" s="77">
        <f t="shared" si="18"/>
        <v>12516.000000000002</v>
      </c>
      <c r="Y19" s="77">
        <f t="shared" si="19"/>
        <v>2682</v>
      </c>
      <c r="Z19" s="94">
        <f t="shared" si="20"/>
        <v>56918</v>
      </c>
      <c r="AA19" s="77">
        <v>54236</v>
      </c>
      <c r="AB19" s="77">
        <v>2682</v>
      </c>
      <c r="AC19" s="94">
        <f t="shared" si="24"/>
        <v>56918</v>
      </c>
      <c r="AD19" s="77">
        <v>54236</v>
      </c>
      <c r="AE19" s="77">
        <v>2682</v>
      </c>
      <c r="AF19" s="77">
        <f t="shared" si="21"/>
        <v>0</v>
      </c>
      <c r="AG19" s="77"/>
      <c r="AH19" s="77"/>
    </row>
    <row r="20" spans="1:34" ht="18" customHeight="1">
      <c r="A20" s="80" t="s">
        <v>38</v>
      </c>
      <c r="B20" s="74">
        <f t="shared" si="1"/>
        <v>207</v>
      </c>
      <c r="C20" s="75">
        <f t="shared" si="2"/>
        <v>0</v>
      </c>
      <c r="D20" s="77">
        <v>207</v>
      </c>
      <c r="E20" s="82"/>
      <c r="F20" s="87"/>
      <c r="G20" s="77"/>
      <c r="H20" s="76">
        <f t="shared" si="3"/>
        <v>124200</v>
      </c>
      <c r="I20" s="76">
        <f t="shared" si="4"/>
        <v>124200</v>
      </c>
      <c r="J20" s="76">
        <f t="shared" si="5"/>
        <v>0</v>
      </c>
      <c r="K20" s="76">
        <f t="shared" si="6"/>
        <v>124200</v>
      </c>
      <c r="L20" s="77">
        <f t="shared" si="7"/>
        <v>99360</v>
      </c>
      <c r="M20" s="77">
        <f t="shared" si="8"/>
        <v>17388</v>
      </c>
      <c r="N20" s="77">
        <f t="shared" si="9"/>
        <v>3726</v>
      </c>
      <c r="O20" s="77">
        <f t="shared" si="10"/>
        <v>3726</v>
      </c>
      <c r="P20" s="77">
        <f t="shared" si="11"/>
        <v>1035</v>
      </c>
      <c r="Q20" s="77">
        <f t="shared" si="12"/>
        <v>1035</v>
      </c>
      <c r="R20" s="77">
        <f t="shared" si="22"/>
        <v>0</v>
      </c>
      <c r="S20" s="77">
        <f t="shared" si="13"/>
        <v>4140</v>
      </c>
      <c r="T20" s="77">
        <f t="shared" si="14"/>
        <v>4140</v>
      </c>
      <c r="U20" s="77">
        <f t="shared" si="15"/>
        <v>0</v>
      </c>
      <c r="V20" s="77">
        <f t="shared" si="16"/>
        <v>115299</v>
      </c>
      <c r="W20" s="77">
        <f t="shared" si="17"/>
        <v>94185</v>
      </c>
      <c r="X20" s="77">
        <f t="shared" si="18"/>
        <v>17388</v>
      </c>
      <c r="Y20" s="77">
        <f t="shared" si="19"/>
        <v>3726</v>
      </c>
      <c r="Z20" s="94">
        <f t="shared" si="20"/>
        <v>79074</v>
      </c>
      <c r="AA20" s="77">
        <v>75348</v>
      </c>
      <c r="AB20" s="77">
        <v>3726</v>
      </c>
      <c r="AC20" s="94">
        <f t="shared" si="24"/>
        <v>79074</v>
      </c>
      <c r="AD20" s="77">
        <v>75348</v>
      </c>
      <c r="AE20" s="77">
        <v>3726</v>
      </c>
      <c r="AF20" s="77">
        <f t="shared" si="21"/>
        <v>0</v>
      </c>
      <c r="AG20" s="77"/>
      <c r="AH20" s="77"/>
    </row>
    <row r="21" spans="1:34" ht="18" customHeight="1">
      <c r="A21" s="80" t="s">
        <v>39</v>
      </c>
      <c r="B21" s="74">
        <f t="shared" si="1"/>
        <v>112</v>
      </c>
      <c r="C21" s="75">
        <f t="shared" si="2"/>
        <v>0</v>
      </c>
      <c r="D21" s="77">
        <v>112</v>
      </c>
      <c r="E21" s="82"/>
      <c r="F21" s="87"/>
      <c r="G21" s="77"/>
      <c r="H21" s="76">
        <f t="shared" si="3"/>
        <v>67200</v>
      </c>
      <c r="I21" s="76">
        <f t="shared" si="4"/>
        <v>67200</v>
      </c>
      <c r="J21" s="76">
        <f t="shared" si="5"/>
        <v>0</v>
      </c>
      <c r="K21" s="76">
        <f t="shared" si="6"/>
        <v>67200</v>
      </c>
      <c r="L21" s="77">
        <f t="shared" si="7"/>
        <v>53760</v>
      </c>
      <c r="M21" s="77">
        <f t="shared" si="8"/>
        <v>9408</v>
      </c>
      <c r="N21" s="77">
        <f t="shared" si="9"/>
        <v>2016</v>
      </c>
      <c r="O21" s="77">
        <f t="shared" si="10"/>
        <v>2016</v>
      </c>
      <c r="P21" s="77">
        <f t="shared" si="11"/>
        <v>560</v>
      </c>
      <c r="Q21" s="77">
        <f t="shared" si="12"/>
        <v>560</v>
      </c>
      <c r="R21" s="77">
        <f t="shared" si="22"/>
        <v>0</v>
      </c>
      <c r="S21" s="77">
        <f t="shared" si="13"/>
        <v>2240</v>
      </c>
      <c r="T21" s="77">
        <f t="shared" si="14"/>
        <v>2240</v>
      </c>
      <c r="U21" s="77">
        <f t="shared" si="15"/>
        <v>0</v>
      </c>
      <c r="V21" s="77">
        <f t="shared" si="16"/>
        <v>62384</v>
      </c>
      <c r="W21" s="77">
        <f t="shared" si="17"/>
        <v>50960</v>
      </c>
      <c r="X21" s="77">
        <f t="shared" si="18"/>
        <v>9408</v>
      </c>
      <c r="Y21" s="77">
        <f t="shared" si="19"/>
        <v>2016</v>
      </c>
      <c r="Z21" s="94">
        <f t="shared" si="20"/>
        <v>42784</v>
      </c>
      <c r="AA21" s="77">
        <v>40768</v>
      </c>
      <c r="AB21" s="77">
        <v>2016</v>
      </c>
      <c r="AC21" s="94">
        <f t="shared" si="24"/>
        <v>42784</v>
      </c>
      <c r="AD21" s="77">
        <v>40768</v>
      </c>
      <c r="AE21" s="77">
        <v>2016</v>
      </c>
      <c r="AF21" s="77">
        <f t="shared" si="21"/>
        <v>0</v>
      </c>
      <c r="AG21" s="77"/>
      <c r="AH21" s="77"/>
    </row>
    <row r="22" spans="1:34" ht="18" customHeight="1">
      <c r="A22" s="80" t="s">
        <v>40</v>
      </c>
      <c r="B22" s="74">
        <f t="shared" si="1"/>
        <v>98</v>
      </c>
      <c r="C22" s="75">
        <f t="shared" si="2"/>
        <v>0</v>
      </c>
      <c r="D22" s="77">
        <v>98</v>
      </c>
      <c r="E22" s="82"/>
      <c r="F22" s="87"/>
      <c r="G22" s="77"/>
      <c r="H22" s="76">
        <f t="shared" si="3"/>
        <v>58800</v>
      </c>
      <c r="I22" s="76">
        <f t="shared" si="4"/>
        <v>58800</v>
      </c>
      <c r="J22" s="76">
        <f t="shared" si="5"/>
        <v>0</v>
      </c>
      <c r="K22" s="76">
        <f t="shared" si="6"/>
        <v>58800</v>
      </c>
      <c r="L22" s="77">
        <f t="shared" si="7"/>
        <v>47040</v>
      </c>
      <c r="M22" s="77">
        <f t="shared" si="8"/>
        <v>8232</v>
      </c>
      <c r="N22" s="77">
        <f t="shared" si="9"/>
        <v>1764</v>
      </c>
      <c r="O22" s="77">
        <f t="shared" si="10"/>
        <v>1764</v>
      </c>
      <c r="P22" s="77">
        <f t="shared" si="11"/>
        <v>490</v>
      </c>
      <c r="Q22" s="77">
        <f t="shared" si="12"/>
        <v>490</v>
      </c>
      <c r="R22" s="77">
        <f t="shared" si="22"/>
        <v>0</v>
      </c>
      <c r="S22" s="77">
        <f t="shared" si="13"/>
        <v>1960</v>
      </c>
      <c r="T22" s="77">
        <f t="shared" si="14"/>
        <v>1960</v>
      </c>
      <c r="U22" s="77">
        <f t="shared" si="15"/>
        <v>0</v>
      </c>
      <c r="V22" s="77">
        <f t="shared" si="16"/>
        <v>54586</v>
      </c>
      <c r="W22" s="77">
        <f t="shared" si="17"/>
        <v>44590</v>
      </c>
      <c r="X22" s="77">
        <f t="shared" si="18"/>
        <v>8232</v>
      </c>
      <c r="Y22" s="77">
        <f t="shared" si="19"/>
        <v>1764</v>
      </c>
      <c r="Z22" s="94">
        <f t="shared" si="20"/>
        <v>37436</v>
      </c>
      <c r="AA22" s="77">
        <v>35672</v>
      </c>
      <c r="AB22" s="77">
        <v>1764</v>
      </c>
      <c r="AC22" s="94">
        <f t="shared" si="24"/>
        <v>37436</v>
      </c>
      <c r="AD22" s="77">
        <v>35672</v>
      </c>
      <c r="AE22" s="77">
        <v>1764</v>
      </c>
      <c r="AF22" s="77">
        <f t="shared" si="21"/>
        <v>0</v>
      </c>
      <c r="AG22" s="77"/>
      <c r="AH22" s="77"/>
    </row>
    <row r="23" spans="1:34" ht="18" customHeight="1">
      <c r="A23" s="80" t="s">
        <v>41</v>
      </c>
      <c r="B23" s="74">
        <f t="shared" si="1"/>
        <v>53</v>
      </c>
      <c r="C23" s="75">
        <f t="shared" si="2"/>
        <v>0</v>
      </c>
      <c r="D23" s="77">
        <v>53</v>
      </c>
      <c r="E23" s="82"/>
      <c r="F23" s="87"/>
      <c r="G23" s="77"/>
      <c r="H23" s="76">
        <f t="shared" si="3"/>
        <v>31800</v>
      </c>
      <c r="I23" s="76">
        <f t="shared" si="4"/>
        <v>31800</v>
      </c>
      <c r="J23" s="76">
        <f t="shared" si="5"/>
        <v>0</v>
      </c>
      <c r="K23" s="76">
        <f t="shared" si="6"/>
        <v>31800</v>
      </c>
      <c r="L23" s="77">
        <f t="shared" si="7"/>
        <v>25440</v>
      </c>
      <c r="M23" s="77">
        <f t="shared" si="8"/>
        <v>4452</v>
      </c>
      <c r="N23" s="77">
        <f t="shared" si="9"/>
        <v>954</v>
      </c>
      <c r="O23" s="77">
        <f t="shared" si="10"/>
        <v>954</v>
      </c>
      <c r="P23" s="77">
        <f t="shared" si="11"/>
        <v>265</v>
      </c>
      <c r="Q23" s="77">
        <f t="shared" si="12"/>
        <v>265</v>
      </c>
      <c r="R23" s="77">
        <f t="shared" si="22"/>
        <v>0</v>
      </c>
      <c r="S23" s="77">
        <f t="shared" si="13"/>
        <v>1060</v>
      </c>
      <c r="T23" s="77">
        <f t="shared" si="14"/>
        <v>1060</v>
      </c>
      <c r="U23" s="77">
        <f t="shared" si="15"/>
        <v>0</v>
      </c>
      <c r="V23" s="77">
        <f t="shared" si="16"/>
        <v>29521</v>
      </c>
      <c r="W23" s="77">
        <f t="shared" si="17"/>
        <v>24115</v>
      </c>
      <c r="X23" s="77">
        <f t="shared" si="18"/>
        <v>4452</v>
      </c>
      <c r="Y23" s="77">
        <f t="shared" si="19"/>
        <v>954</v>
      </c>
      <c r="Z23" s="94">
        <f t="shared" si="20"/>
        <v>20246</v>
      </c>
      <c r="AA23" s="77">
        <v>19292</v>
      </c>
      <c r="AB23" s="77">
        <v>954</v>
      </c>
      <c r="AC23" s="94">
        <f t="shared" si="24"/>
        <v>20246</v>
      </c>
      <c r="AD23" s="77">
        <v>19292</v>
      </c>
      <c r="AE23" s="77">
        <v>954</v>
      </c>
      <c r="AF23" s="77">
        <f t="shared" si="21"/>
        <v>0</v>
      </c>
      <c r="AG23" s="77"/>
      <c r="AH23" s="77"/>
    </row>
    <row r="24" spans="1:34" ht="18" customHeight="1">
      <c r="A24" s="80" t="s">
        <v>42</v>
      </c>
      <c r="B24" s="74">
        <f t="shared" si="1"/>
        <v>109</v>
      </c>
      <c r="C24" s="75">
        <f t="shared" si="2"/>
        <v>0</v>
      </c>
      <c r="D24" s="77">
        <v>109</v>
      </c>
      <c r="E24" s="82"/>
      <c r="F24" s="87"/>
      <c r="G24" s="77"/>
      <c r="H24" s="76">
        <f t="shared" si="3"/>
        <v>65400</v>
      </c>
      <c r="I24" s="76">
        <f t="shared" si="4"/>
        <v>65400</v>
      </c>
      <c r="J24" s="76">
        <f t="shared" si="5"/>
        <v>0</v>
      </c>
      <c r="K24" s="76">
        <f t="shared" si="6"/>
        <v>65400</v>
      </c>
      <c r="L24" s="77">
        <f t="shared" si="7"/>
        <v>52320</v>
      </c>
      <c r="M24" s="77">
        <f t="shared" si="8"/>
        <v>9156</v>
      </c>
      <c r="N24" s="77">
        <f t="shared" si="9"/>
        <v>1962</v>
      </c>
      <c r="O24" s="77">
        <f t="shared" si="10"/>
        <v>1962</v>
      </c>
      <c r="P24" s="77">
        <f t="shared" si="11"/>
        <v>545</v>
      </c>
      <c r="Q24" s="77">
        <f t="shared" si="12"/>
        <v>545</v>
      </c>
      <c r="R24" s="77">
        <f t="shared" si="22"/>
        <v>0</v>
      </c>
      <c r="S24" s="77">
        <f t="shared" si="13"/>
        <v>2180</v>
      </c>
      <c r="T24" s="77">
        <f t="shared" si="14"/>
        <v>2180</v>
      </c>
      <c r="U24" s="77">
        <f t="shared" si="15"/>
        <v>0</v>
      </c>
      <c r="V24" s="77">
        <f t="shared" si="16"/>
        <v>60713</v>
      </c>
      <c r="W24" s="77">
        <f t="shared" si="17"/>
        <v>49595</v>
      </c>
      <c r="X24" s="77">
        <f t="shared" si="18"/>
        <v>9156</v>
      </c>
      <c r="Y24" s="77">
        <f t="shared" si="19"/>
        <v>1962</v>
      </c>
      <c r="Z24" s="94">
        <f t="shared" si="20"/>
        <v>41638</v>
      </c>
      <c r="AA24" s="77">
        <v>39676</v>
      </c>
      <c r="AB24" s="77">
        <v>1962</v>
      </c>
      <c r="AC24" s="94">
        <f t="shared" si="24"/>
        <v>41638</v>
      </c>
      <c r="AD24" s="77">
        <v>39676</v>
      </c>
      <c r="AE24" s="77">
        <v>1962</v>
      </c>
      <c r="AF24" s="77">
        <f t="shared" si="21"/>
        <v>0</v>
      </c>
      <c r="AG24" s="77"/>
      <c r="AH24" s="77"/>
    </row>
    <row r="25" spans="1:34" ht="18" customHeight="1">
      <c r="A25" s="80" t="s">
        <v>43</v>
      </c>
      <c r="B25" s="74">
        <f t="shared" si="1"/>
        <v>150</v>
      </c>
      <c r="C25" s="75">
        <f t="shared" si="2"/>
        <v>0</v>
      </c>
      <c r="D25" s="77">
        <v>150</v>
      </c>
      <c r="E25" s="82"/>
      <c r="F25" s="87"/>
      <c r="G25" s="77"/>
      <c r="H25" s="76">
        <f t="shared" si="3"/>
        <v>90000</v>
      </c>
      <c r="I25" s="76">
        <f t="shared" si="4"/>
        <v>90000</v>
      </c>
      <c r="J25" s="76">
        <f t="shared" si="5"/>
        <v>0</v>
      </c>
      <c r="K25" s="76">
        <f t="shared" si="6"/>
        <v>90000</v>
      </c>
      <c r="L25" s="77">
        <f t="shared" si="7"/>
        <v>72000</v>
      </c>
      <c r="M25" s="77">
        <f t="shared" si="8"/>
        <v>12600.000000000002</v>
      </c>
      <c r="N25" s="77">
        <f t="shared" si="9"/>
        <v>2700</v>
      </c>
      <c r="O25" s="77">
        <f t="shared" si="10"/>
        <v>2700</v>
      </c>
      <c r="P25" s="77">
        <f t="shared" si="11"/>
        <v>750</v>
      </c>
      <c r="Q25" s="77">
        <f t="shared" si="12"/>
        <v>750</v>
      </c>
      <c r="R25" s="77">
        <f t="shared" si="22"/>
        <v>0</v>
      </c>
      <c r="S25" s="77">
        <f t="shared" si="13"/>
        <v>3000</v>
      </c>
      <c r="T25" s="77">
        <f t="shared" si="14"/>
        <v>3000</v>
      </c>
      <c r="U25" s="77">
        <f t="shared" si="15"/>
        <v>0</v>
      </c>
      <c r="V25" s="77">
        <f t="shared" si="16"/>
        <v>83550</v>
      </c>
      <c r="W25" s="77">
        <f t="shared" si="17"/>
        <v>68250</v>
      </c>
      <c r="X25" s="77">
        <f t="shared" si="18"/>
        <v>12600.000000000002</v>
      </c>
      <c r="Y25" s="77">
        <f t="shared" si="19"/>
        <v>2700</v>
      </c>
      <c r="Z25" s="94">
        <f t="shared" si="20"/>
        <v>57300</v>
      </c>
      <c r="AA25" s="77">
        <v>54600</v>
      </c>
      <c r="AB25" s="77">
        <v>2700</v>
      </c>
      <c r="AC25" s="94">
        <f t="shared" si="24"/>
        <v>57300</v>
      </c>
      <c r="AD25" s="77">
        <v>54600</v>
      </c>
      <c r="AE25" s="77">
        <v>2700</v>
      </c>
      <c r="AF25" s="77">
        <f t="shared" si="21"/>
        <v>0</v>
      </c>
      <c r="AG25" s="77"/>
      <c r="AH25" s="77"/>
    </row>
    <row r="26" spans="1:34" ht="18" customHeight="1">
      <c r="A26" s="80" t="s">
        <v>44</v>
      </c>
      <c r="B26" s="74">
        <f t="shared" si="1"/>
        <v>117</v>
      </c>
      <c r="C26" s="75">
        <f t="shared" si="2"/>
        <v>0</v>
      </c>
      <c r="D26" s="77">
        <v>117</v>
      </c>
      <c r="E26" s="82"/>
      <c r="F26" s="87"/>
      <c r="G26" s="77"/>
      <c r="H26" s="76">
        <f t="shared" si="3"/>
        <v>70200</v>
      </c>
      <c r="I26" s="76">
        <f t="shared" si="4"/>
        <v>70200</v>
      </c>
      <c r="J26" s="76">
        <f t="shared" si="5"/>
        <v>0</v>
      </c>
      <c r="K26" s="76">
        <f t="shared" si="6"/>
        <v>70200</v>
      </c>
      <c r="L26" s="77">
        <f t="shared" si="7"/>
        <v>56160</v>
      </c>
      <c r="M26" s="77">
        <f t="shared" si="8"/>
        <v>9828.000000000002</v>
      </c>
      <c r="N26" s="77">
        <f t="shared" si="9"/>
        <v>2106</v>
      </c>
      <c r="O26" s="77">
        <f t="shared" si="10"/>
        <v>2106</v>
      </c>
      <c r="P26" s="77">
        <f t="shared" si="11"/>
        <v>585</v>
      </c>
      <c r="Q26" s="77">
        <f t="shared" si="12"/>
        <v>585</v>
      </c>
      <c r="R26" s="77">
        <f t="shared" si="22"/>
        <v>0</v>
      </c>
      <c r="S26" s="77">
        <f t="shared" si="13"/>
        <v>2340</v>
      </c>
      <c r="T26" s="77">
        <f t="shared" si="14"/>
        <v>2340</v>
      </c>
      <c r="U26" s="77">
        <f t="shared" si="15"/>
        <v>0</v>
      </c>
      <c r="V26" s="77">
        <f t="shared" si="16"/>
        <v>65169</v>
      </c>
      <c r="W26" s="77">
        <f t="shared" si="17"/>
        <v>53235</v>
      </c>
      <c r="X26" s="77">
        <f t="shared" si="18"/>
        <v>9828.000000000002</v>
      </c>
      <c r="Y26" s="77">
        <f t="shared" si="19"/>
        <v>2106</v>
      </c>
      <c r="Z26" s="94">
        <f t="shared" si="20"/>
        <v>44694</v>
      </c>
      <c r="AA26" s="77">
        <v>42588</v>
      </c>
      <c r="AB26" s="77">
        <v>2106</v>
      </c>
      <c r="AC26" s="94">
        <f t="shared" si="24"/>
        <v>44694</v>
      </c>
      <c r="AD26" s="77">
        <v>42588</v>
      </c>
      <c r="AE26" s="77">
        <v>2106</v>
      </c>
      <c r="AF26" s="77">
        <f t="shared" si="21"/>
        <v>0</v>
      </c>
      <c r="AG26" s="77"/>
      <c r="AH26" s="77"/>
    </row>
    <row r="27" spans="1:34" ht="18" customHeight="1">
      <c r="A27" s="80" t="s">
        <v>45</v>
      </c>
      <c r="B27" s="74">
        <f t="shared" si="1"/>
        <v>57</v>
      </c>
      <c r="C27" s="75">
        <f t="shared" si="2"/>
        <v>0</v>
      </c>
      <c r="D27" s="77">
        <v>57</v>
      </c>
      <c r="E27" s="82"/>
      <c r="F27" s="87"/>
      <c r="G27" s="77"/>
      <c r="H27" s="76">
        <f t="shared" si="3"/>
        <v>34200</v>
      </c>
      <c r="I27" s="76">
        <f t="shared" si="4"/>
        <v>34200</v>
      </c>
      <c r="J27" s="76">
        <f t="shared" si="5"/>
        <v>0</v>
      </c>
      <c r="K27" s="76">
        <f t="shared" si="6"/>
        <v>34200</v>
      </c>
      <c r="L27" s="77">
        <f t="shared" si="7"/>
        <v>27360</v>
      </c>
      <c r="M27" s="77">
        <f t="shared" si="8"/>
        <v>4788.000000000001</v>
      </c>
      <c r="N27" s="77">
        <f t="shared" si="9"/>
        <v>1026</v>
      </c>
      <c r="O27" s="77">
        <f t="shared" si="10"/>
        <v>1026</v>
      </c>
      <c r="P27" s="77">
        <f t="shared" si="11"/>
        <v>285</v>
      </c>
      <c r="Q27" s="77">
        <f t="shared" si="12"/>
        <v>285</v>
      </c>
      <c r="R27" s="77">
        <f t="shared" si="22"/>
        <v>0</v>
      </c>
      <c r="S27" s="77">
        <f t="shared" si="13"/>
        <v>1140</v>
      </c>
      <c r="T27" s="77">
        <f t="shared" si="14"/>
        <v>1140</v>
      </c>
      <c r="U27" s="77">
        <f t="shared" si="15"/>
        <v>0</v>
      </c>
      <c r="V27" s="77">
        <f t="shared" si="16"/>
        <v>31749</v>
      </c>
      <c r="W27" s="77">
        <f t="shared" si="17"/>
        <v>25935</v>
      </c>
      <c r="X27" s="77">
        <f t="shared" si="18"/>
        <v>4788.000000000001</v>
      </c>
      <c r="Y27" s="77">
        <f t="shared" si="19"/>
        <v>1026</v>
      </c>
      <c r="Z27" s="94">
        <f t="shared" si="20"/>
        <v>21774</v>
      </c>
      <c r="AA27" s="77">
        <v>20748</v>
      </c>
      <c r="AB27" s="77">
        <v>1026</v>
      </c>
      <c r="AC27" s="94">
        <f t="shared" si="24"/>
        <v>21774</v>
      </c>
      <c r="AD27" s="77">
        <v>20748</v>
      </c>
      <c r="AE27" s="77">
        <v>1026</v>
      </c>
      <c r="AF27" s="77">
        <f t="shared" si="21"/>
        <v>0</v>
      </c>
      <c r="AG27" s="77"/>
      <c r="AH27" s="77"/>
    </row>
    <row r="28" spans="1:34" ht="18" customHeight="1">
      <c r="A28" s="80" t="s">
        <v>46</v>
      </c>
      <c r="B28" s="74">
        <f t="shared" si="1"/>
        <v>88</v>
      </c>
      <c r="C28" s="75">
        <f t="shared" si="2"/>
        <v>0</v>
      </c>
      <c r="D28" s="77">
        <v>88</v>
      </c>
      <c r="E28" s="82"/>
      <c r="F28" s="87"/>
      <c r="G28" s="77"/>
      <c r="H28" s="76">
        <f t="shared" si="3"/>
        <v>52800</v>
      </c>
      <c r="I28" s="76">
        <f t="shared" si="4"/>
        <v>52800</v>
      </c>
      <c r="J28" s="76">
        <f t="shared" si="5"/>
        <v>0</v>
      </c>
      <c r="K28" s="76">
        <f t="shared" si="6"/>
        <v>52800</v>
      </c>
      <c r="L28" s="77">
        <f t="shared" si="7"/>
        <v>42240</v>
      </c>
      <c r="M28" s="77">
        <f t="shared" si="8"/>
        <v>7392.000000000001</v>
      </c>
      <c r="N28" s="77">
        <f t="shared" si="9"/>
        <v>1584</v>
      </c>
      <c r="O28" s="77">
        <f t="shared" si="10"/>
        <v>1584</v>
      </c>
      <c r="P28" s="77">
        <f t="shared" si="11"/>
        <v>440</v>
      </c>
      <c r="Q28" s="77">
        <f t="shared" si="12"/>
        <v>440</v>
      </c>
      <c r="R28" s="77">
        <f t="shared" si="22"/>
        <v>0</v>
      </c>
      <c r="S28" s="77">
        <f t="shared" si="13"/>
        <v>1760</v>
      </c>
      <c r="T28" s="77">
        <f t="shared" si="14"/>
        <v>1760</v>
      </c>
      <c r="U28" s="77">
        <f t="shared" si="15"/>
        <v>0</v>
      </c>
      <c r="V28" s="77">
        <f t="shared" si="16"/>
        <v>49016</v>
      </c>
      <c r="W28" s="77">
        <f t="shared" si="17"/>
        <v>40040</v>
      </c>
      <c r="X28" s="77">
        <f t="shared" si="18"/>
        <v>7392.000000000001</v>
      </c>
      <c r="Y28" s="77">
        <f t="shared" si="19"/>
        <v>1584</v>
      </c>
      <c r="Z28" s="94">
        <f t="shared" si="20"/>
        <v>33616</v>
      </c>
      <c r="AA28" s="77">
        <v>32032</v>
      </c>
      <c r="AB28" s="77">
        <v>1584</v>
      </c>
      <c r="AC28" s="94">
        <f t="shared" si="24"/>
        <v>33616</v>
      </c>
      <c r="AD28" s="77">
        <v>32032</v>
      </c>
      <c r="AE28" s="77">
        <v>1584</v>
      </c>
      <c r="AF28" s="77">
        <f t="shared" si="21"/>
        <v>0</v>
      </c>
      <c r="AG28" s="77"/>
      <c r="AH28" s="77"/>
    </row>
    <row r="29" spans="1:34" ht="18" customHeight="1">
      <c r="A29" s="80" t="s">
        <v>47</v>
      </c>
      <c r="B29" s="74">
        <f t="shared" si="1"/>
        <v>138</v>
      </c>
      <c r="C29" s="75">
        <f t="shared" si="2"/>
        <v>0</v>
      </c>
      <c r="D29" s="77">
        <v>138</v>
      </c>
      <c r="E29" s="82"/>
      <c r="F29" s="87"/>
      <c r="G29" s="77"/>
      <c r="H29" s="76">
        <f t="shared" si="3"/>
        <v>82800</v>
      </c>
      <c r="I29" s="76">
        <f t="shared" si="4"/>
        <v>82800</v>
      </c>
      <c r="J29" s="76">
        <f t="shared" si="5"/>
        <v>0</v>
      </c>
      <c r="K29" s="76">
        <f t="shared" si="6"/>
        <v>82800</v>
      </c>
      <c r="L29" s="77">
        <f t="shared" si="7"/>
        <v>66240</v>
      </c>
      <c r="M29" s="77">
        <f t="shared" si="8"/>
        <v>11592.000000000002</v>
      </c>
      <c r="N29" s="77">
        <f t="shared" si="9"/>
        <v>2484</v>
      </c>
      <c r="O29" s="77">
        <f t="shared" si="10"/>
        <v>2484</v>
      </c>
      <c r="P29" s="77">
        <f t="shared" si="11"/>
        <v>690</v>
      </c>
      <c r="Q29" s="77">
        <f t="shared" si="12"/>
        <v>690</v>
      </c>
      <c r="R29" s="77">
        <f t="shared" si="22"/>
        <v>0</v>
      </c>
      <c r="S29" s="77">
        <f t="shared" si="13"/>
        <v>2760</v>
      </c>
      <c r="T29" s="77">
        <f t="shared" si="14"/>
        <v>2760</v>
      </c>
      <c r="U29" s="77">
        <f t="shared" si="15"/>
        <v>0</v>
      </c>
      <c r="V29" s="77">
        <f t="shared" si="16"/>
        <v>76866</v>
      </c>
      <c r="W29" s="77">
        <f t="shared" si="17"/>
        <v>62790</v>
      </c>
      <c r="X29" s="77">
        <f t="shared" si="18"/>
        <v>11592.000000000002</v>
      </c>
      <c r="Y29" s="77">
        <f t="shared" si="19"/>
        <v>2484</v>
      </c>
      <c r="Z29" s="94">
        <f t="shared" si="20"/>
        <v>52716</v>
      </c>
      <c r="AA29" s="77">
        <v>50232</v>
      </c>
      <c r="AB29" s="77">
        <v>2484</v>
      </c>
      <c r="AC29" s="94">
        <f t="shared" si="24"/>
        <v>52716</v>
      </c>
      <c r="AD29" s="77">
        <v>50232</v>
      </c>
      <c r="AE29" s="77">
        <v>2484</v>
      </c>
      <c r="AF29" s="77">
        <f t="shared" si="21"/>
        <v>0</v>
      </c>
      <c r="AG29" s="77"/>
      <c r="AH29" s="77"/>
    </row>
    <row r="30" spans="1:34" ht="18" customHeight="1">
      <c r="A30" s="80" t="s">
        <v>48</v>
      </c>
      <c r="B30" s="74">
        <f t="shared" si="1"/>
        <v>209</v>
      </c>
      <c r="C30" s="75">
        <f t="shared" si="2"/>
        <v>0</v>
      </c>
      <c r="D30" s="77">
        <v>209</v>
      </c>
      <c r="E30" s="82"/>
      <c r="F30" s="87"/>
      <c r="G30" s="77"/>
      <c r="H30" s="76">
        <f t="shared" si="3"/>
        <v>125400</v>
      </c>
      <c r="I30" s="76">
        <f t="shared" si="4"/>
        <v>125400</v>
      </c>
      <c r="J30" s="76">
        <f t="shared" si="5"/>
        <v>0</v>
      </c>
      <c r="K30" s="76">
        <f t="shared" si="6"/>
        <v>125400</v>
      </c>
      <c r="L30" s="77">
        <f t="shared" si="7"/>
        <v>100320</v>
      </c>
      <c r="M30" s="77">
        <f t="shared" si="8"/>
        <v>17556</v>
      </c>
      <c r="N30" s="77">
        <f t="shared" si="9"/>
        <v>3762</v>
      </c>
      <c r="O30" s="77">
        <f t="shared" si="10"/>
        <v>3762</v>
      </c>
      <c r="P30" s="77">
        <f t="shared" si="11"/>
        <v>1045</v>
      </c>
      <c r="Q30" s="77">
        <f t="shared" si="12"/>
        <v>1045</v>
      </c>
      <c r="R30" s="77">
        <f t="shared" si="22"/>
        <v>0</v>
      </c>
      <c r="S30" s="77">
        <f t="shared" si="13"/>
        <v>4180</v>
      </c>
      <c r="T30" s="77">
        <f t="shared" si="14"/>
        <v>4180</v>
      </c>
      <c r="U30" s="77">
        <f t="shared" si="15"/>
        <v>0</v>
      </c>
      <c r="V30" s="77">
        <f t="shared" si="16"/>
        <v>116413</v>
      </c>
      <c r="W30" s="77">
        <f t="shared" si="17"/>
        <v>95095</v>
      </c>
      <c r="X30" s="77">
        <f t="shared" si="18"/>
        <v>17556</v>
      </c>
      <c r="Y30" s="77">
        <f t="shared" si="19"/>
        <v>3762</v>
      </c>
      <c r="Z30" s="94">
        <f t="shared" si="20"/>
        <v>79838</v>
      </c>
      <c r="AA30" s="77">
        <v>76076</v>
      </c>
      <c r="AB30" s="77">
        <v>3762</v>
      </c>
      <c r="AC30" s="94">
        <f t="shared" si="24"/>
        <v>79838</v>
      </c>
      <c r="AD30" s="77">
        <v>76076</v>
      </c>
      <c r="AE30" s="77">
        <v>3762</v>
      </c>
      <c r="AF30" s="77">
        <f t="shared" si="21"/>
        <v>0</v>
      </c>
      <c r="AG30" s="77"/>
      <c r="AH30" s="77"/>
    </row>
    <row r="31" spans="1:34" s="59" customFormat="1" ht="18" customHeight="1">
      <c r="A31" s="90" t="s">
        <v>49</v>
      </c>
      <c r="B31" s="84">
        <f t="shared" si="1"/>
        <v>1596</v>
      </c>
      <c r="C31" s="85">
        <f t="shared" si="2"/>
        <v>545</v>
      </c>
      <c r="D31" s="72">
        <f aca="true" t="shared" si="25" ref="D31:AH31">SUM(D32:D43)</f>
        <v>1133</v>
      </c>
      <c r="E31" s="72">
        <f t="shared" si="25"/>
        <v>97</v>
      </c>
      <c r="F31" s="72">
        <f t="shared" si="25"/>
        <v>463</v>
      </c>
      <c r="G31" s="72">
        <f t="shared" si="25"/>
        <v>448</v>
      </c>
      <c r="H31" s="72">
        <f t="shared" si="25"/>
        <v>1159200</v>
      </c>
      <c r="I31" s="72">
        <f t="shared" si="25"/>
        <v>699200</v>
      </c>
      <c r="J31" s="72">
        <f t="shared" si="25"/>
        <v>460000</v>
      </c>
      <c r="K31" s="72">
        <f t="shared" si="25"/>
        <v>1159200</v>
      </c>
      <c r="L31" s="72">
        <f t="shared" si="25"/>
        <v>927360</v>
      </c>
      <c r="M31" s="72">
        <f t="shared" si="25"/>
        <v>162288.00000000003</v>
      </c>
      <c r="N31" s="72">
        <f t="shared" si="25"/>
        <v>34776</v>
      </c>
      <c r="O31" s="72">
        <f t="shared" si="25"/>
        <v>34776</v>
      </c>
      <c r="P31" s="72">
        <f t="shared" si="25"/>
        <v>7980</v>
      </c>
      <c r="Q31" s="72">
        <f t="shared" si="25"/>
        <v>5665</v>
      </c>
      <c r="R31" s="72">
        <f t="shared" si="25"/>
        <v>2315</v>
      </c>
      <c r="S31" s="72">
        <f t="shared" si="25"/>
        <v>31920</v>
      </c>
      <c r="T31" s="72">
        <f t="shared" si="25"/>
        <v>22660</v>
      </c>
      <c r="U31" s="72">
        <f t="shared" si="25"/>
        <v>9260</v>
      </c>
      <c r="V31" s="72">
        <f t="shared" si="25"/>
        <v>1084524</v>
      </c>
      <c r="W31" s="72">
        <f t="shared" si="25"/>
        <v>887460</v>
      </c>
      <c r="X31" s="72">
        <f t="shared" si="25"/>
        <v>162288.00000000003</v>
      </c>
      <c r="Y31" s="72">
        <f t="shared" si="25"/>
        <v>34776</v>
      </c>
      <c r="Z31" s="72">
        <f t="shared" si="25"/>
        <v>744744</v>
      </c>
      <c r="AA31" s="72">
        <f t="shared" si="25"/>
        <v>709968</v>
      </c>
      <c r="AB31" s="72">
        <f t="shared" si="25"/>
        <v>34776</v>
      </c>
      <c r="AC31" s="72">
        <f t="shared" si="25"/>
        <v>445804</v>
      </c>
      <c r="AD31" s="72">
        <f t="shared" si="25"/>
        <v>424828</v>
      </c>
      <c r="AE31" s="72">
        <f t="shared" si="25"/>
        <v>20976</v>
      </c>
      <c r="AF31" s="72">
        <f t="shared" si="25"/>
        <v>298940</v>
      </c>
      <c r="AG31" s="72">
        <f t="shared" si="25"/>
        <v>285140</v>
      </c>
      <c r="AH31" s="72">
        <f t="shared" si="25"/>
        <v>13800</v>
      </c>
    </row>
    <row r="32" spans="1:34" ht="18" customHeight="1">
      <c r="A32" s="73" t="s">
        <v>50</v>
      </c>
      <c r="B32" s="74">
        <f t="shared" si="1"/>
        <v>463</v>
      </c>
      <c r="C32" s="75">
        <f t="shared" si="2"/>
        <v>448</v>
      </c>
      <c r="D32" s="87"/>
      <c r="E32" s="87"/>
      <c r="F32" s="77">
        <v>463</v>
      </c>
      <c r="G32" s="78">
        <v>448</v>
      </c>
      <c r="H32" s="76">
        <f t="shared" si="3"/>
        <v>460000</v>
      </c>
      <c r="I32" s="76">
        <f t="shared" si="4"/>
        <v>0</v>
      </c>
      <c r="J32" s="76">
        <f t="shared" si="5"/>
        <v>460000</v>
      </c>
      <c r="K32" s="76">
        <f t="shared" si="6"/>
        <v>460000</v>
      </c>
      <c r="L32" s="77">
        <f t="shared" si="7"/>
        <v>368000</v>
      </c>
      <c r="M32" s="77">
        <f t="shared" si="8"/>
        <v>64400.00000000001</v>
      </c>
      <c r="N32" s="77">
        <f t="shared" si="9"/>
        <v>13800</v>
      </c>
      <c r="O32" s="77">
        <f t="shared" si="10"/>
        <v>13800</v>
      </c>
      <c r="P32" s="77">
        <f t="shared" si="11"/>
        <v>2315</v>
      </c>
      <c r="Q32" s="77">
        <f t="shared" si="12"/>
        <v>0</v>
      </c>
      <c r="R32" s="77">
        <f t="shared" si="22"/>
        <v>2315</v>
      </c>
      <c r="S32" s="77">
        <f t="shared" si="13"/>
        <v>9260</v>
      </c>
      <c r="T32" s="77">
        <f t="shared" si="14"/>
        <v>0</v>
      </c>
      <c r="U32" s="77">
        <f t="shared" si="15"/>
        <v>9260</v>
      </c>
      <c r="V32" s="77">
        <f t="shared" si="16"/>
        <v>434625</v>
      </c>
      <c r="W32" s="77">
        <f t="shared" si="17"/>
        <v>356425</v>
      </c>
      <c r="X32" s="77">
        <f t="shared" si="18"/>
        <v>64400.00000000001</v>
      </c>
      <c r="Y32" s="77">
        <f t="shared" si="19"/>
        <v>13800</v>
      </c>
      <c r="Z32" s="94">
        <f t="shared" si="20"/>
        <v>298940</v>
      </c>
      <c r="AA32" s="77">
        <v>285140</v>
      </c>
      <c r="AB32" s="77">
        <v>13800</v>
      </c>
      <c r="AC32" s="94">
        <v>0</v>
      </c>
      <c r="AD32" s="95"/>
      <c r="AE32" s="95"/>
      <c r="AF32" s="77">
        <f t="shared" si="21"/>
        <v>298940</v>
      </c>
      <c r="AG32" s="77">
        <v>285140</v>
      </c>
      <c r="AH32" s="77">
        <v>13800</v>
      </c>
    </row>
    <row r="33" spans="1:34" ht="18" customHeight="1">
      <c r="A33" s="80" t="s">
        <v>51</v>
      </c>
      <c r="B33" s="74">
        <f t="shared" si="1"/>
        <v>255</v>
      </c>
      <c r="C33" s="75">
        <f t="shared" si="2"/>
        <v>0</v>
      </c>
      <c r="D33" s="77">
        <v>255</v>
      </c>
      <c r="E33" s="78">
        <v>0</v>
      </c>
      <c r="F33" s="87"/>
      <c r="G33" s="77"/>
      <c r="H33" s="76">
        <f t="shared" si="3"/>
        <v>153000</v>
      </c>
      <c r="I33" s="76">
        <f t="shared" si="4"/>
        <v>153000</v>
      </c>
      <c r="J33" s="76">
        <f t="shared" si="5"/>
        <v>0</v>
      </c>
      <c r="K33" s="76">
        <f t="shared" si="6"/>
        <v>153000</v>
      </c>
      <c r="L33" s="77">
        <f t="shared" si="7"/>
        <v>122400</v>
      </c>
      <c r="M33" s="77">
        <f t="shared" si="8"/>
        <v>21420.000000000004</v>
      </c>
      <c r="N33" s="77">
        <f t="shared" si="9"/>
        <v>4590</v>
      </c>
      <c r="O33" s="77">
        <f t="shared" si="10"/>
        <v>4590</v>
      </c>
      <c r="P33" s="77">
        <f t="shared" si="11"/>
        <v>1275</v>
      </c>
      <c r="Q33" s="77">
        <f t="shared" si="12"/>
        <v>1275</v>
      </c>
      <c r="R33" s="77">
        <f t="shared" si="22"/>
        <v>0</v>
      </c>
      <c r="S33" s="77">
        <f t="shared" si="13"/>
        <v>5100</v>
      </c>
      <c r="T33" s="77">
        <f t="shared" si="14"/>
        <v>5100</v>
      </c>
      <c r="U33" s="77">
        <f t="shared" si="15"/>
        <v>0</v>
      </c>
      <c r="V33" s="77">
        <f t="shared" si="16"/>
        <v>142035</v>
      </c>
      <c r="W33" s="77">
        <f t="shared" si="17"/>
        <v>116025</v>
      </c>
      <c r="X33" s="77">
        <f t="shared" si="18"/>
        <v>21420.000000000004</v>
      </c>
      <c r="Y33" s="77">
        <f t="shared" si="19"/>
        <v>4590</v>
      </c>
      <c r="Z33" s="94">
        <f t="shared" si="20"/>
        <v>97410</v>
      </c>
      <c r="AA33" s="77">
        <v>92820</v>
      </c>
      <c r="AB33" s="77">
        <v>4590</v>
      </c>
      <c r="AC33" s="94">
        <f t="shared" si="24"/>
        <v>97410</v>
      </c>
      <c r="AD33" s="77">
        <v>92820</v>
      </c>
      <c r="AE33" s="77">
        <v>4590</v>
      </c>
      <c r="AF33" s="77">
        <f t="shared" si="21"/>
        <v>0</v>
      </c>
      <c r="AG33" s="77"/>
      <c r="AH33" s="77"/>
    </row>
    <row r="34" spans="1:34" ht="18" customHeight="1">
      <c r="A34" s="80" t="s">
        <v>52</v>
      </c>
      <c r="B34" s="74">
        <f t="shared" si="1"/>
        <v>96</v>
      </c>
      <c r="C34" s="75">
        <f t="shared" si="2"/>
        <v>3</v>
      </c>
      <c r="D34" s="77">
        <v>96</v>
      </c>
      <c r="E34" s="78">
        <v>3</v>
      </c>
      <c r="F34" s="87"/>
      <c r="G34" s="77"/>
      <c r="H34" s="76">
        <f t="shared" si="3"/>
        <v>58200</v>
      </c>
      <c r="I34" s="76">
        <f t="shared" si="4"/>
        <v>58200</v>
      </c>
      <c r="J34" s="76">
        <f t="shared" si="5"/>
        <v>0</v>
      </c>
      <c r="K34" s="76">
        <f t="shared" si="6"/>
        <v>58200</v>
      </c>
      <c r="L34" s="77">
        <f t="shared" si="7"/>
        <v>46560</v>
      </c>
      <c r="M34" s="77">
        <f t="shared" si="8"/>
        <v>8148.000000000001</v>
      </c>
      <c r="N34" s="77">
        <f t="shared" si="9"/>
        <v>1746</v>
      </c>
      <c r="O34" s="77">
        <f t="shared" si="10"/>
        <v>1746</v>
      </c>
      <c r="P34" s="77">
        <f t="shared" si="11"/>
        <v>480</v>
      </c>
      <c r="Q34" s="77">
        <f t="shared" si="12"/>
        <v>480</v>
      </c>
      <c r="R34" s="77">
        <f t="shared" si="22"/>
        <v>0</v>
      </c>
      <c r="S34" s="77">
        <f t="shared" si="13"/>
        <v>1920</v>
      </c>
      <c r="T34" s="77">
        <f t="shared" si="14"/>
        <v>1920</v>
      </c>
      <c r="U34" s="77">
        <f t="shared" si="15"/>
        <v>0</v>
      </c>
      <c r="V34" s="77">
        <f t="shared" si="16"/>
        <v>54054</v>
      </c>
      <c r="W34" s="77">
        <f t="shared" si="17"/>
        <v>44160</v>
      </c>
      <c r="X34" s="77">
        <f t="shared" si="18"/>
        <v>8148.000000000001</v>
      </c>
      <c r="Y34" s="77">
        <f t="shared" si="19"/>
        <v>1746</v>
      </c>
      <c r="Z34" s="94">
        <f t="shared" si="20"/>
        <v>37074</v>
      </c>
      <c r="AA34" s="77">
        <v>35328</v>
      </c>
      <c r="AB34" s="77">
        <v>1746</v>
      </c>
      <c r="AC34" s="94">
        <f t="shared" si="24"/>
        <v>37074</v>
      </c>
      <c r="AD34" s="77">
        <v>35328</v>
      </c>
      <c r="AE34" s="77">
        <v>1746</v>
      </c>
      <c r="AF34" s="77">
        <f t="shared" si="21"/>
        <v>0</v>
      </c>
      <c r="AG34" s="77"/>
      <c r="AH34" s="77"/>
    </row>
    <row r="35" spans="1:34" ht="18" customHeight="1">
      <c r="A35" s="80" t="s">
        <v>53</v>
      </c>
      <c r="B35" s="74">
        <f t="shared" si="1"/>
        <v>89</v>
      </c>
      <c r="C35" s="75">
        <f t="shared" si="2"/>
        <v>0</v>
      </c>
      <c r="D35" s="77">
        <v>89</v>
      </c>
      <c r="E35" s="78">
        <v>0</v>
      </c>
      <c r="F35" s="87"/>
      <c r="G35" s="77"/>
      <c r="H35" s="76">
        <f t="shared" si="3"/>
        <v>53400</v>
      </c>
      <c r="I35" s="76">
        <f t="shared" si="4"/>
        <v>53400</v>
      </c>
      <c r="J35" s="76">
        <f t="shared" si="5"/>
        <v>0</v>
      </c>
      <c r="K35" s="76">
        <f t="shared" si="6"/>
        <v>53400</v>
      </c>
      <c r="L35" s="77">
        <f t="shared" si="7"/>
        <v>42720</v>
      </c>
      <c r="M35" s="77">
        <f t="shared" si="8"/>
        <v>7476.000000000001</v>
      </c>
      <c r="N35" s="77">
        <f t="shared" si="9"/>
        <v>1602</v>
      </c>
      <c r="O35" s="77">
        <f t="shared" si="10"/>
        <v>1602</v>
      </c>
      <c r="P35" s="77">
        <f t="shared" si="11"/>
        <v>445</v>
      </c>
      <c r="Q35" s="77">
        <f t="shared" si="12"/>
        <v>445</v>
      </c>
      <c r="R35" s="77">
        <f t="shared" si="22"/>
        <v>0</v>
      </c>
      <c r="S35" s="77">
        <f t="shared" si="13"/>
        <v>1780</v>
      </c>
      <c r="T35" s="77">
        <f t="shared" si="14"/>
        <v>1780</v>
      </c>
      <c r="U35" s="77">
        <f t="shared" si="15"/>
        <v>0</v>
      </c>
      <c r="V35" s="77">
        <f t="shared" si="16"/>
        <v>49573</v>
      </c>
      <c r="W35" s="77">
        <f t="shared" si="17"/>
        <v>40495</v>
      </c>
      <c r="X35" s="77">
        <f t="shared" si="18"/>
        <v>7476.000000000001</v>
      </c>
      <c r="Y35" s="77">
        <f t="shared" si="19"/>
        <v>1602</v>
      </c>
      <c r="Z35" s="94">
        <f t="shared" si="20"/>
        <v>33998</v>
      </c>
      <c r="AA35" s="77">
        <v>32396</v>
      </c>
      <c r="AB35" s="77">
        <v>1602</v>
      </c>
      <c r="AC35" s="94">
        <f t="shared" si="24"/>
        <v>33998</v>
      </c>
      <c r="AD35" s="77">
        <v>32396</v>
      </c>
      <c r="AE35" s="77">
        <v>1602</v>
      </c>
      <c r="AF35" s="77">
        <f t="shared" si="21"/>
        <v>0</v>
      </c>
      <c r="AG35" s="77"/>
      <c r="AH35" s="77"/>
    </row>
    <row r="36" spans="1:34" ht="18" customHeight="1">
      <c r="A36" s="80" t="s">
        <v>54</v>
      </c>
      <c r="B36" s="74">
        <f t="shared" si="1"/>
        <v>124</v>
      </c>
      <c r="C36" s="75">
        <f t="shared" si="2"/>
        <v>0</v>
      </c>
      <c r="D36" s="77">
        <v>124</v>
      </c>
      <c r="E36" s="78">
        <v>0</v>
      </c>
      <c r="F36" s="87"/>
      <c r="G36" s="77"/>
      <c r="H36" s="76">
        <f t="shared" si="3"/>
        <v>74400</v>
      </c>
      <c r="I36" s="76">
        <f t="shared" si="4"/>
        <v>74400</v>
      </c>
      <c r="J36" s="76">
        <f t="shared" si="5"/>
        <v>0</v>
      </c>
      <c r="K36" s="76">
        <f t="shared" si="6"/>
        <v>74400</v>
      </c>
      <c r="L36" s="77">
        <f t="shared" si="7"/>
        <v>59520</v>
      </c>
      <c r="M36" s="77">
        <f t="shared" si="8"/>
        <v>10416.000000000002</v>
      </c>
      <c r="N36" s="77">
        <f t="shared" si="9"/>
        <v>2232</v>
      </c>
      <c r="O36" s="77">
        <f t="shared" si="10"/>
        <v>2232</v>
      </c>
      <c r="P36" s="77">
        <f t="shared" si="11"/>
        <v>620</v>
      </c>
      <c r="Q36" s="77">
        <f t="shared" si="12"/>
        <v>620</v>
      </c>
      <c r="R36" s="77">
        <f t="shared" si="22"/>
        <v>0</v>
      </c>
      <c r="S36" s="77">
        <f t="shared" si="13"/>
        <v>2480</v>
      </c>
      <c r="T36" s="77">
        <f t="shared" si="14"/>
        <v>2480</v>
      </c>
      <c r="U36" s="77">
        <f t="shared" si="15"/>
        <v>0</v>
      </c>
      <c r="V36" s="77">
        <f t="shared" si="16"/>
        <v>69068</v>
      </c>
      <c r="W36" s="77">
        <f t="shared" si="17"/>
        <v>56420</v>
      </c>
      <c r="X36" s="77">
        <f t="shared" si="18"/>
        <v>10416.000000000002</v>
      </c>
      <c r="Y36" s="77">
        <f t="shared" si="19"/>
        <v>2232</v>
      </c>
      <c r="Z36" s="94">
        <f t="shared" si="20"/>
        <v>47368</v>
      </c>
      <c r="AA36" s="77">
        <v>45136</v>
      </c>
      <c r="AB36" s="77">
        <v>2232</v>
      </c>
      <c r="AC36" s="94">
        <f t="shared" si="24"/>
        <v>47368</v>
      </c>
      <c r="AD36" s="77">
        <v>45136</v>
      </c>
      <c r="AE36" s="77">
        <v>2232</v>
      </c>
      <c r="AF36" s="77">
        <f t="shared" si="21"/>
        <v>0</v>
      </c>
      <c r="AG36" s="77"/>
      <c r="AH36" s="77"/>
    </row>
    <row r="37" spans="1:34" ht="18" customHeight="1">
      <c r="A37" s="80" t="s">
        <v>55</v>
      </c>
      <c r="B37" s="74">
        <f t="shared" si="1"/>
        <v>85</v>
      </c>
      <c r="C37" s="75">
        <f t="shared" si="2"/>
        <v>11</v>
      </c>
      <c r="D37" s="77">
        <v>85</v>
      </c>
      <c r="E37" s="78">
        <v>11</v>
      </c>
      <c r="F37" s="87"/>
      <c r="G37" s="77"/>
      <c r="H37" s="76">
        <f t="shared" si="3"/>
        <v>53200</v>
      </c>
      <c r="I37" s="76">
        <f t="shared" si="4"/>
        <v>53200</v>
      </c>
      <c r="J37" s="76">
        <f t="shared" si="5"/>
        <v>0</v>
      </c>
      <c r="K37" s="76">
        <f t="shared" si="6"/>
        <v>53200</v>
      </c>
      <c r="L37" s="77">
        <f t="shared" si="7"/>
        <v>42560</v>
      </c>
      <c r="M37" s="77">
        <f t="shared" si="8"/>
        <v>7448.000000000001</v>
      </c>
      <c r="N37" s="77">
        <f t="shared" si="9"/>
        <v>1596</v>
      </c>
      <c r="O37" s="77">
        <f t="shared" si="10"/>
        <v>1596</v>
      </c>
      <c r="P37" s="77">
        <f t="shared" si="11"/>
        <v>425</v>
      </c>
      <c r="Q37" s="77">
        <f t="shared" si="12"/>
        <v>425</v>
      </c>
      <c r="R37" s="77">
        <f t="shared" si="22"/>
        <v>0</v>
      </c>
      <c r="S37" s="77">
        <f t="shared" si="13"/>
        <v>1700</v>
      </c>
      <c r="T37" s="77">
        <f t="shared" si="14"/>
        <v>1700</v>
      </c>
      <c r="U37" s="77">
        <f t="shared" si="15"/>
        <v>0</v>
      </c>
      <c r="V37" s="77">
        <f t="shared" si="16"/>
        <v>49479</v>
      </c>
      <c r="W37" s="77">
        <f t="shared" si="17"/>
        <v>40435</v>
      </c>
      <c r="X37" s="77">
        <f t="shared" si="18"/>
        <v>7448.000000000001</v>
      </c>
      <c r="Y37" s="77">
        <f t="shared" si="19"/>
        <v>1596</v>
      </c>
      <c r="Z37" s="94">
        <f t="shared" si="20"/>
        <v>33944</v>
      </c>
      <c r="AA37" s="77">
        <v>32348</v>
      </c>
      <c r="AB37" s="77">
        <v>1596</v>
      </c>
      <c r="AC37" s="94">
        <f t="shared" si="24"/>
        <v>33944</v>
      </c>
      <c r="AD37" s="77">
        <v>32348</v>
      </c>
      <c r="AE37" s="77">
        <v>1596</v>
      </c>
      <c r="AF37" s="77">
        <f t="shared" si="21"/>
        <v>0</v>
      </c>
      <c r="AG37" s="77"/>
      <c r="AH37" s="77"/>
    </row>
    <row r="38" spans="1:34" ht="18" customHeight="1">
      <c r="A38" s="80" t="s">
        <v>56</v>
      </c>
      <c r="B38" s="74">
        <f t="shared" si="1"/>
        <v>91</v>
      </c>
      <c r="C38" s="75">
        <f t="shared" si="2"/>
        <v>0</v>
      </c>
      <c r="D38" s="77">
        <v>91</v>
      </c>
      <c r="E38" s="78">
        <v>0</v>
      </c>
      <c r="F38" s="87"/>
      <c r="G38" s="77"/>
      <c r="H38" s="76">
        <f t="shared" si="3"/>
        <v>54600</v>
      </c>
      <c r="I38" s="76">
        <f t="shared" si="4"/>
        <v>54600</v>
      </c>
      <c r="J38" s="76">
        <f t="shared" si="5"/>
        <v>0</v>
      </c>
      <c r="K38" s="76">
        <f t="shared" si="6"/>
        <v>54600</v>
      </c>
      <c r="L38" s="77">
        <f t="shared" si="7"/>
        <v>43680</v>
      </c>
      <c r="M38" s="77">
        <f t="shared" si="8"/>
        <v>7644.000000000001</v>
      </c>
      <c r="N38" s="77">
        <f t="shared" si="9"/>
        <v>1638</v>
      </c>
      <c r="O38" s="77">
        <f t="shared" si="10"/>
        <v>1638</v>
      </c>
      <c r="P38" s="77">
        <f t="shared" si="11"/>
        <v>455</v>
      </c>
      <c r="Q38" s="77">
        <f t="shared" si="12"/>
        <v>455</v>
      </c>
      <c r="R38" s="77">
        <f t="shared" si="22"/>
        <v>0</v>
      </c>
      <c r="S38" s="77">
        <f t="shared" si="13"/>
        <v>1820</v>
      </c>
      <c r="T38" s="77">
        <f t="shared" si="14"/>
        <v>1820</v>
      </c>
      <c r="U38" s="77">
        <f t="shared" si="15"/>
        <v>0</v>
      </c>
      <c r="V38" s="77">
        <f t="shared" si="16"/>
        <v>50687</v>
      </c>
      <c r="W38" s="77">
        <f t="shared" si="17"/>
        <v>41405</v>
      </c>
      <c r="X38" s="77">
        <f t="shared" si="18"/>
        <v>7644.000000000001</v>
      </c>
      <c r="Y38" s="77">
        <f t="shared" si="19"/>
        <v>1638</v>
      </c>
      <c r="Z38" s="94">
        <f t="shared" si="20"/>
        <v>34762</v>
      </c>
      <c r="AA38" s="77">
        <v>33124</v>
      </c>
      <c r="AB38" s="77">
        <v>1638</v>
      </c>
      <c r="AC38" s="94">
        <f t="shared" si="24"/>
        <v>34762</v>
      </c>
      <c r="AD38" s="77">
        <v>33124</v>
      </c>
      <c r="AE38" s="77">
        <v>1638</v>
      </c>
      <c r="AF38" s="77">
        <f t="shared" si="21"/>
        <v>0</v>
      </c>
      <c r="AG38" s="77"/>
      <c r="AH38" s="77"/>
    </row>
    <row r="39" spans="1:34" ht="18" customHeight="1">
      <c r="A39" s="80" t="s">
        <v>57</v>
      </c>
      <c r="B39" s="74">
        <f t="shared" si="1"/>
        <v>115</v>
      </c>
      <c r="C39" s="75">
        <f t="shared" si="2"/>
        <v>0</v>
      </c>
      <c r="D39" s="77">
        <v>115</v>
      </c>
      <c r="E39" s="78">
        <v>0</v>
      </c>
      <c r="F39" s="87"/>
      <c r="G39" s="77"/>
      <c r="H39" s="76">
        <f t="shared" si="3"/>
        <v>69000</v>
      </c>
      <c r="I39" s="76">
        <f t="shared" si="4"/>
        <v>69000</v>
      </c>
      <c r="J39" s="76">
        <f t="shared" si="5"/>
        <v>0</v>
      </c>
      <c r="K39" s="76">
        <f t="shared" si="6"/>
        <v>69000</v>
      </c>
      <c r="L39" s="77">
        <f t="shared" si="7"/>
        <v>55200</v>
      </c>
      <c r="M39" s="77">
        <f t="shared" si="8"/>
        <v>9660.000000000002</v>
      </c>
      <c r="N39" s="77">
        <f t="shared" si="9"/>
        <v>2070</v>
      </c>
      <c r="O39" s="77">
        <f t="shared" si="10"/>
        <v>2070</v>
      </c>
      <c r="P39" s="77">
        <f t="shared" si="11"/>
        <v>575</v>
      </c>
      <c r="Q39" s="77">
        <f t="shared" si="12"/>
        <v>575</v>
      </c>
      <c r="R39" s="77">
        <f t="shared" si="22"/>
        <v>0</v>
      </c>
      <c r="S39" s="77">
        <f t="shared" si="13"/>
        <v>2300</v>
      </c>
      <c r="T39" s="77">
        <f t="shared" si="14"/>
        <v>2300</v>
      </c>
      <c r="U39" s="77">
        <f t="shared" si="15"/>
        <v>0</v>
      </c>
      <c r="V39" s="77">
        <f t="shared" si="16"/>
        <v>64055</v>
      </c>
      <c r="W39" s="77">
        <f t="shared" si="17"/>
        <v>52325</v>
      </c>
      <c r="X39" s="77">
        <f t="shared" si="18"/>
        <v>9660.000000000002</v>
      </c>
      <c r="Y39" s="77">
        <f t="shared" si="19"/>
        <v>2070</v>
      </c>
      <c r="Z39" s="94">
        <f t="shared" si="20"/>
        <v>43930</v>
      </c>
      <c r="AA39" s="77">
        <v>41860</v>
      </c>
      <c r="AB39" s="77">
        <v>2070</v>
      </c>
      <c r="AC39" s="94">
        <f t="shared" si="24"/>
        <v>43930</v>
      </c>
      <c r="AD39" s="77">
        <v>41860</v>
      </c>
      <c r="AE39" s="77">
        <v>2070</v>
      </c>
      <c r="AF39" s="77">
        <f t="shared" si="21"/>
        <v>0</v>
      </c>
      <c r="AG39" s="77"/>
      <c r="AH39" s="77"/>
    </row>
    <row r="40" spans="1:34" ht="18" customHeight="1">
      <c r="A40" s="80" t="s">
        <v>58</v>
      </c>
      <c r="B40" s="74">
        <f t="shared" si="1"/>
        <v>61</v>
      </c>
      <c r="C40" s="75">
        <f t="shared" si="2"/>
        <v>12</v>
      </c>
      <c r="D40" s="77">
        <v>61</v>
      </c>
      <c r="E40" s="78">
        <v>12</v>
      </c>
      <c r="F40" s="87"/>
      <c r="G40" s="77"/>
      <c r="H40" s="76">
        <f t="shared" si="3"/>
        <v>39000</v>
      </c>
      <c r="I40" s="76">
        <f t="shared" si="4"/>
        <v>39000</v>
      </c>
      <c r="J40" s="76">
        <f t="shared" si="5"/>
        <v>0</v>
      </c>
      <c r="K40" s="76">
        <f t="shared" si="6"/>
        <v>39000</v>
      </c>
      <c r="L40" s="77">
        <f t="shared" si="7"/>
        <v>31200</v>
      </c>
      <c r="M40" s="77">
        <f t="shared" si="8"/>
        <v>5460.000000000001</v>
      </c>
      <c r="N40" s="77">
        <f t="shared" si="9"/>
        <v>1170</v>
      </c>
      <c r="O40" s="77">
        <f t="shared" si="10"/>
        <v>1170</v>
      </c>
      <c r="P40" s="77">
        <f t="shared" si="11"/>
        <v>305</v>
      </c>
      <c r="Q40" s="77">
        <f t="shared" si="12"/>
        <v>305</v>
      </c>
      <c r="R40" s="77">
        <f t="shared" si="22"/>
        <v>0</v>
      </c>
      <c r="S40" s="77">
        <f t="shared" si="13"/>
        <v>1220</v>
      </c>
      <c r="T40" s="77">
        <f t="shared" si="14"/>
        <v>1220</v>
      </c>
      <c r="U40" s="77">
        <f t="shared" si="15"/>
        <v>0</v>
      </c>
      <c r="V40" s="77">
        <f t="shared" si="16"/>
        <v>36305</v>
      </c>
      <c r="W40" s="77">
        <f t="shared" si="17"/>
        <v>29675</v>
      </c>
      <c r="X40" s="77">
        <f t="shared" si="18"/>
        <v>5460.000000000001</v>
      </c>
      <c r="Y40" s="77">
        <f t="shared" si="19"/>
        <v>1170</v>
      </c>
      <c r="Z40" s="94">
        <f t="shared" si="20"/>
        <v>24910</v>
      </c>
      <c r="AA40" s="77">
        <v>23740</v>
      </c>
      <c r="AB40" s="77">
        <v>1170</v>
      </c>
      <c r="AC40" s="94">
        <f t="shared" si="24"/>
        <v>24910</v>
      </c>
      <c r="AD40" s="77">
        <v>23740</v>
      </c>
      <c r="AE40" s="77">
        <v>1170</v>
      </c>
      <c r="AF40" s="77">
        <f t="shared" si="21"/>
        <v>0</v>
      </c>
      <c r="AG40" s="77"/>
      <c r="AH40" s="77"/>
    </row>
    <row r="41" spans="1:34" ht="18" customHeight="1">
      <c r="A41" s="80" t="s">
        <v>59</v>
      </c>
      <c r="B41" s="74">
        <f t="shared" si="1"/>
        <v>45</v>
      </c>
      <c r="C41" s="75">
        <f t="shared" si="2"/>
        <v>0</v>
      </c>
      <c r="D41" s="77">
        <v>45</v>
      </c>
      <c r="E41" s="78">
        <v>0</v>
      </c>
      <c r="F41" s="87"/>
      <c r="G41" s="77"/>
      <c r="H41" s="76">
        <f t="shared" si="3"/>
        <v>27000</v>
      </c>
      <c r="I41" s="76">
        <f t="shared" si="4"/>
        <v>27000</v>
      </c>
      <c r="J41" s="76">
        <f t="shared" si="5"/>
        <v>0</v>
      </c>
      <c r="K41" s="76">
        <f t="shared" si="6"/>
        <v>27000</v>
      </c>
      <c r="L41" s="77">
        <f t="shared" si="7"/>
        <v>21600</v>
      </c>
      <c r="M41" s="77">
        <f t="shared" si="8"/>
        <v>3780.0000000000005</v>
      </c>
      <c r="N41" s="77">
        <f t="shared" si="9"/>
        <v>810</v>
      </c>
      <c r="O41" s="77">
        <f t="shared" si="10"/>
        <v>810</v>
      </c>
      <c r="P41" s="77">
        <f t="shared" si="11"/>
        <v>225</v>
      </c>
      <c r="Q41" s="77">
        <f t="shared" si="12"/>
        <v>225</v>
      </c>
      <c r="R41" s="77">
        <f t="shared" si="22"/>
        <v>0</v>
      </c>
      <c r="S41" s="77">
        <f t="shared" si="13"/>
        <v>900</v>
      </c>
      <c r="T41" s="77">
        <f t="shared" si="14"/>
        <v>900</v>
      </c>
      <c r="U41" s="77">
        <f t="shared" si="15"/>
        <v>0</v>
      </c>
      <c r="V41" s="77">
        <f t="shared" si="16"/>
        <v>25065</v>
      </c>
      <c r="W41" s="77">
        <f t="shared" si="17"/>
        <v>20475</v>
      </c>
      <c r="X41" s="77">
        <f t="shared" si="18"/>
        <v>3780.0000000000005</v>
      </c>
      <c r="Y41" s="77">
        <f t="shared" si="19"/>
        <v>810</v>
      </c>
      <c r="Z41" s="94">
        <f t="shared" si="20"/>
        <v>17190</v>
      </c>
      <c r="AA41" s="77">
        <v>16380</v>
      </c>
      <c r="AB41" s="77">
        <v>810</v>
      </c>
      <c r="AC41" s="94">
        <f t="shared" si="24"/>
        <v>17190</v>
      </c>
      <c r="AD41" s="77">
        <v>16380</v>
      </c>
      <c r="AE41" s="77">
        <v>810</v>
      </c>
      <c r="AF41" s="77">
        <f t="shared" si="21"/>
        <v>0</v>
      </c>
      <c r="AG41" s="77"/>
      <c r="AH41" s="77"/>
    </row>
    <row r="42" spans="1:34" ht="18" customHeight="1">
      <c r="A42" s="80" t="s">
        <v>60</v>
      </c>
      <c r="B42" s="74">
        <f t="shared" si="1"/>
        <v>90</v>
      </c>
      <c r="C42" s="75">
        <f t="shared" si="2"/>
        <v>71</v>
      </c>
      <c r="D42" s="77">
        <v>90</v>
      </c>
      <c r="E42" s="78">
        <v>71</v>
      </c>
      <c r="F42" s="87"/>
      <c r="G42" s="77"/>
      <c r="H42" s="76">
        <f t="shared" si="3"/>
        <v>68200</v>
      </c>
      <c r="I42" s="76">
        <f t="shared" si="4"/>
        <v>68200</v>
      </c>
      <c r="J42" s="76">
        <f t="shared" si="5"/>
        <v>0</v>
      </c>
      <c r="K42" s="76">
        <f t="shared" si="6"/>
        <v>68200</v>
      </c>
      <c r="L42" s="77">
        <f t="shared" si="7"/>
        <v>54560</v>
      </c>
      <c r="M42" s="77">
        <f t="shared" si="8"/>
        <v>9548</v>
      </c>
      <c r="N42" s="77">
        <f t="shared" si="9"/>
        <v>2046</v>
      </c>
      <c r="O42" s="77">
        <f t="shared" si="10"/>
        <v>2046</v>
      </c>
      <c r="P42" s="77">
        <f t="shared" si="11"/>
        <v>450</v>
      </c>
      <c r="Q42" s="77">
        <f t="shared" si="12"/>
        <v>450</v>
      </c>
      <c r="R42" s="77">
        <f t="shared" si="22"/>
        <v>0</v>
      </c>
      <c r="S42" s="77">
        <f t="shared" si="13"/>
        <v>1800</v>
      </c>
      <c r="T42" s="77">
        <f t="shared" si="14"/>
        <v>1800</v>
      </c>
      <c r="U42" s="77">
        <f t="shared" si="15"/>
        <v>0</v>
      </c>
      <c r="V42" s="77">
        <f t="shared" si="16"/>
        <v>63904</v>
      </c>
      <c r="W42" s="77">
        <f t="shared" si="17"/>
        <v>52310</v>
      </c>
      <c r="X42" s="77">
        <f t="shared" si="18"/>
        <v>9548</v>
      </c>
      <c r="Y42" s="77">
        <f t="shared" si="19"/>
        <v>2046</v>
      </c>
      <c r="Z42" s="94">
        <f t="shared" si="20"/>
        <v>43894</v>
      </c>
      <c r="AA42" s="77">
        <v>41848</v>
      </c>
      <c r="AB42" s="77">
        <v>2046</v>
      </c>
      <c r="AC42" s="94">
        <f t="shared" si="24"/>
        <v>43894</v>
      </c>
      <c r="AD42" s="77">
        <v>41848</v>
      </c>
      <c r="AE42" s="77">
        <v>2046</v>
      </c>
      <c r="AF42" s="77">
        <f t="shared" si="21"/>
        <v>0</v>
      </c>
      <c r="AG42" s="77"/>
      <c r="AH42" s="77"/>
    </row>
    <row r="43" spans="1:34" ht="18" customHeight="1">
      <c r="A43" s="80" t="s">
        <v>61</v>
      </c>
      <c r="B43" s="74">
        <f t="shared" si="1"/>
        <v>82</v>
      </c>
      <c r="C43" s="75">
        <f t="shared" si="2"/>
        <v>0</v>
      </c>
      <c r="D43" s="77">
        <v>82</v>
      </c>
      <c r="E43" s="78">
        <v>0</v>
      </c>
      <c r="F43" s="87"/>
      <c r="G43" s="77"/>
      <c r="H43" s="76">
        <f t="shared" si="3"/>
        <v>49200</v>
      </c>
      <c r="I43" s="76">
        <f t="shared" si="4"/>
        <v>49200</v>
      </c>
      <c r="J43" s="76">
        <f t="shared" si="5"/>
        <v>0</v>
      </c>
      <c r="K43" s="76">
        <f t="shared" si="6"/>
        <v>49200</v>
      </c>
      <c r="L43" s="77">
        <f t="shared" si="7"/>
        <v>39360</v>
      </c>
      <c r="M43" s="77">
        <f t="shared" si="8"/>
        <v>6888.000000000001</v>
      </c>
      <c r="N43" s="77">
        <f t="shared" si="9"/>
        <v>1476</v>
      </c>
      <c r="O43" s="77">
        <f t="shared" si="10"/>
        <v>1476</v>
      </c>
      <c r="P43" s="77">
        <f t="shared" si="11"/>
        <v>410</v>
      </c>
      <c r="Q43" s="77">
        <f t="shared" si="12"/>
        <v>410</v>
      </c>
      <c r="R43" s="77">
        <f t="shared" si="22"/>
        <v>0</v>
      </c>
      <c r="S43" s="77">
        <f t="shared" si="13"/>
        <v>1640</v>
      </c>
      <c r="T43" s="77">
        <f t="shared" si="14"/>
        <v>1640</v>
      </c>
      <c r="U43" s="77">
        <f t="shared" si="15"/>
        <v>0</v>
      </c>
      <c r="V43" s="77">
        <f t="shared" si="16"/>
        <v>45674</v>
      </c>
      <c r="W43" s="77">
        <f t="shared" si="17"/>
        <v>37310</v>
      </c>
      <c r="X43" s="77">
        <f t="shared" si="18"/>
        <v>6888.000000000001</v>
      </c>
      <c r="Y43" s="77">
        <f t="shared" si="19"/>
        <v>1476</v>
      </c>
      <c r="Z43" s="94">
        <f t="shared" si="20"/>
        <v>31324</v>
      </c>
      <c r="AA43" s="77">
        <v>29848</v>
      </c>
      <c r="AB43" s="77">
        <v>1476</v>
      </c>
      <c r="AC43" s="94">
        <f t="shared" si="24"/>
        <v>31324</v>
      </c>
      <c r="AD43" s="77">
        <v>29848</v>
      </c>
      <c r="AE43" s="77">
        <v>1476</v>
      </c>
      <c r="AF43" s="77">
        <f t="shared" si="21"/>
        <v>0</v>
      </c>
      <c r="AG43" s="77"/>
      <c r="AH43" s="77"/>
    </row>
    <row r="44" spans="1:34" s="59" customFormat="1" ht="18" customHeight="1">
      <c r="A44" s="90" t="s">
        <v>62</v>
      </c>
      <c r="B44" s="84">
        <f t="shared" si="1"/>
        <v>1177</v>
      </c>
      <c r="C44" s="85">
        <f t="shared" si="2"/>
        <v>562</v>
      </c>
      <c r="D44" s="72">
        <f aca="true" t="shared" si="26" ref="D44:AH44">SUM(D45:D53)</f>
        <v>766</v>
      </c>
      <c r="E44" s="72">
        <f t="shared" si="26"/>
        <v>233</v>
      </c>
      <c r="F44" s="72">
        <f t="shared" si="26"/>
        <v>411</v>
      </c>
      <c r="G44" s="72">
        <f t="shared" si="26"/>
        <v>329</v>
      </c>
      <c r="H44" s="72">
        <f t="shared" si="26"/>
        <v>900800</v>
      </c>
      <c r="I44" s="72">
        <f t="shared" si="26"/>
        <v>506200</v>
      </c>
      <c r="J44" s="72">
        <f t="shared" si="26"/>
        <v>394600</v>
      </c>
      <c r="K44" s="72">
        <f t="shared" si="26"/>
        <v>900800</v>
      </c>
      <c r="L44" s="72">
        <f t="shared" si="26"/>
        <v>720640</v>
      </c>
      <c r="M44" s="72">
        <f t="shared" si="26"/>
        <v>126112.00000000001</v>
      </c>
      <c r="N44" s="72">
        <f t="shared" si="26"/>
        <v>27024</v>
      </c>
      <c r="O44" s="72">
        <f t="shared" si="26"/>
        <v>27024</v>
      </c>
      <c r="P44" s="72">
        <f t="shared" si="26"/>
        <v>5885</v>
      </c>
      <c r="Q44" s="72">
        <f t="shared" si="26"/>
        <v>3830</v>
      </c>
      <c r="R44" s="72">
        <f t="shared" si="26"/>
        <v>2055</v>
      </c>
      <c r="S44" s="72">
        <f t="shared" si="26"/>
        <v>23540</v>
      </c>
      <c r="T44" s="72">
        <f t="shared" si="26"/>
        <v>15320</v>
      </c>
      <c r="U44" s="72">
        <f t="shared" si="26"/>
        <v>8220</v>
      </c>
      <c r="V44" s="72">
        <f t="shared" si="26"/>
        <v>844351</v>
      </c>
      <c r="W44" s="72">
        <f t="shared" si="26"/>
        <v>691215</v>
      </c>
      <c r="X44" s="72">
        <f t="shared" si="26"/>
        <v>126112.00000000001</v>
      </c>
      <c r="Y44" s="72">
        <f t="shared" si="26"/>
        <v>27024</v>
      </c>
      <c r="Z44" s="72">
        <f t="shared" si="26"/>
        <v>579996</v>
      </c>
      <c r="AA44" s="72">
        <f t="shared" si="26"/>
        <v>552972</v>
      </c>
      <c r="AB44" s="72">
        <f t="shared" si="26"/>
        <v>27024</v>
      </c>
      <c r="AC44" s="72">
        <f t="shared" si="26"/>
        <v>323834</v>
      </c>
      <c r="AD44" s="72">
        <f t="shared" si="26"/>
        <v>308648</v>
      </c>
      <c r="AE44" s="72">
        <f t="shared" si="26"/>
        <v>15186</v>
      </c>
      <c r="AF44" s="72">
        <f t="shared" si="26"/>
        <v>256162</v>
      </c>
      <c r="AG44" s="72">
        <f t="shared" si="26"/>
        <v>244324</v>
      </c>
      <c r="AH44" s="72">
        <f t="shared" si="26"/>
        <v>11838</v>
      </c>
    </row>
    <row r="45" spans="1:34" ht="18" customHeight="1">
      <c r="A45" s="73" t="s">
        <v>63</v>
      </c>
      <c r="B45" s="74">
        <f t="shared" si="1"/>
        <v>411</v>
      </c>
      <c r="C45" s="75">
        <f t="shared" si="2"/>
        <v>329</v>
      </c>
      <c r="D45" s="87"/>
      <c r="E45" s="87"/>
      <c r="F45" s="77">
        <v>411</v>
      </c>
      <c r="G45" s="78">
        <v>329</v>
      </c>
      <c r="H45" s="76">
        <f t="shared" si="3"/>
        <v>394600</v>
      </c>
      <c r="I45" s="76">
        <f t="shared" si="4"/>
        <v>0</v>
      </c>
      <c r="J45" s="76">
        <f t="shared" si="5"/>
        <v>394600</v>
      </c>
      <c r="K45" s="76">
        <f t="shared" si="6"/>
        <v>394600</v>
      </c>
      <c r="L45" s="77">
        <f t="shared" si="7"/>
        <v>315680</v>
      </c>
      <c r="M45" s="77">
        <f t="shared" si="8"/>
        <v>55244.00000000001</v>
      </c>
      <c r="N45" s="77">
        <f t="shared" si="9"/>
        <v>11838</v>
      </c>
      <c r="O45" s="77">
        <f t="shared" si="10"/>
        <v>11838</v>
      </c>
      <c r="P45" s="77">
        <f t="shared" si="11"/>
        <v>2055</v>
      </c>
      <c r="Q45" s="77">
        <f t="shared" si="12"/>
        <v>0</v>
      </c>
      <c r="R45" s="77">
        <f t="shared" si="22"/>
        <v>2055</v>
      </c>
      <c r="S45" s="77">
        <f t="shared" si="13"/>
        <v>8220</v>
      </c>
      <c r="T45" s="77">
        <f t="shared" si="14"/>
        <v>0</v>
      </c>
      <c r="U45" s="77">
        <f t="shared" si="15"/>
        <v>8220</v>
      </c>
      <c r="V45" s="77">
        <f t="shared" si="16"/>
        <v>372487</v>
      </c>
      <c r="W45" s="77">
        <f t="shared" si="17"/>
        <v>305405</v>
      </c>
      <c r="X45" s="77">
        <f t="shared" si="18"/>
        <v>55244.00000000001</v>
      </c>
      <c r="Y45" s="77">
        <f t="shared" si="19"/>
        <v>11838</v>
      </c>
      <c r="Z45" s="94">
        <f t="shared" si="20"/>
        <v>256162</v>
      </c>
      <c r="AA45" s="77">
        <v>244324</v>
      </c>
      <c r="AB45" s="77">
        <v>11838</v>
      </c>
      <c r="AC45" s="94">
        <f t="shared" si="24"/>
        <v>0</v>
      </c>
      <c r="AD45" s="77"/>
      <c r="AE45" s="94"/>
      <c r="AF45" s="77">
        <f t="shared" si="21"/>
        <v>256162</v>
      </c>
      <c r="AG45" s="77">
        <v>244324</v>
      </c>
      <c r="AH45" s="77">
        <v>11838</v>
      </c>
    </row>
    <row r="46" spans="1:34" ht="18" customHeight="1">
      <c r="A46" s="80" t="s">
        <v>64</v>
      </c>
      <c r="B46" s="74">
        <f t="shared" si="1"/>
        <v>111</v>
      </c>
      <c r="C46" s="75">
        <f t="shared" si="2"/>
        <v>0</v>
      </c>
      <c r="D46" s="77">
        <v>111</v>
      </c>
      <c r="E46" s="78">
        <v>0</v>
      </c>
      <c r="F46" s="87"/>
      <c r="G46" s="77"/>
      <c r="H46" s="76">
        <f t="shared" si="3"/>
        <v>66600</v>
      </c>
      <c r="I46" s="76">
        <f t="shared" si="4"/>
        <v>66600</v>
      </c>
      <c r="J46" s="76">
        <f t="shared" si="5"/>
        <v>0</v>
      </c>
      <c r="K46" s="76">
        <f t="shared" si="6"/>
        <v>66600</v>
      </c>
      <c r="L46" s="77">
        <f t="shared" si="7"/>
        <v>53280</v>
      </c>
      <c r="M46" s="77">
        <f t="shared" si="8"/>
        <v>9324</v>
      </c>
      <c r="N46" s="77">
        <f t="shared" si="9"/>
        <v>1998</v>
      </c>
      <c r="O46" s="77">
        <f t="shared" si="10"/>
        <v>1998</v>
      </c>
      <c r="P46" s="77">
        <f t="shared" si="11"/>
        <v>555</v>
      </c>
      <c r="Q46" s="77">
        <f t="shared" si="12"/>
        <v>555</v>
      </c>
      <c r="R46" s="77">
        <f t="shared" si="22"/>
        <v>0</v>
      </c>
      <c r="S46" s="77">
        <f t="shared" si="13"/>
        <v>2220</v>
      </c>
      <c r="T46" s="77">
        <f t="shared" si="14"/>
        <v>2220</v>
      </c>
      <c r="U46" s="77">
        <f t="shared" si="15"/>
        <v>0</v>
      </c>
      <c r="V46" s="77">
        <f t="shared" si="16"/>
        <v>61827</v>
      </c>
      <c r="W46" s="77">
        <f t="shared" si="17"/>
        <v>50505</v>
      </c>
      <c r="X46" s="77">
        <f t="shared" si="18"/>
        <v>9324</v>
      </c>
      <c r="Y46" s="77">
        <f t="shared" si="19"/>
        <v>1998</v>
      </c>
      <c r="Z46" s="94">
        <f t="shared" si="20"/>
        <v>42402</v>
      </c>
      <c r="AA46" s="77">
        <v>40404</v>
      </c>
      <c r="AB46" s="77">
        <v>1998</v>
      </c>
      <c r="AC46" s="94">
        <f t="shared" si="24"/>
        <v>42402</v>
      </c>
      <c r="AD46" s="77">
        <v>40404</v>
      </c>
      <c r="AE46" s="77">
        <v>1998</v>
      </c>
      <c r="AF46" s="77">
        <f t="shared" si="21"/>
        <v>0</v>
      </c>
      <c r="AG46" s="77"/>
      <c r="AH46" s="77"/>
    </row>
    <row r="47" spans="1:34" ht="18" customHeight="1">
      <c r="A47" s="80" t="s">
        <v>65</v>
      </c>
      <c r="B47" s="74">
        <f t="shared" si="1"/>
        <v>52</v>
      </c>
      <c r="C47" s="75">
        <f t="shared" si="2"/>
        <v>30</v>
      </c>
      <c r="D47" s="77">
        <v>52</v>
      </c>
      <c r="E47" s="78">
        <v>30</v>
      </c>
      <c r="F47" s="87"/>
      <c r="G47" s="77"/>
      <c r="H47" s="76">
        <f t="shared" si="3"/>
        <v>37200</v>
      </c>
      <c r="I47" s="76">
        <f t="shared" si="4"/>
        <v>37200</v>
      </c>
      <c r="J47" s="76">
        <f t="shared" si="5"/>
        <v>0</v>
      </c>
      <c r="K47" s="76">
        <f t="shared" si="6"/>
        <v>37200</v>
      </c>
      <c r="L47" s="77">
        <f t="shared" si="7"/>
        <v>29760</v>
      </c>
      <c r="M47" s="77">
        <f t="shared" si="8"/>
        <v>5208.000000000001</v>
      </c>
      <c r="N47" s="77">
        <f t="shared" si="9"/>
        <v>1116</v>
      </c>
      <c r="O47" s="77">
        <f t="shared" si="10"/>
        <v>1116</v>
      </c>
      <c r="P47" s="77">
        <f t="shared" si="11"/>
        <v>260</v>
      </c>
      <c r="Q47" s="77">
        <f t="shared" si="12"/>
        <v>260</v>
      </c>
      <c r="R47" s="77">
        <f t="shared" si="22"/>
        <v>0</v>
      </c>
      <c r="S47" s="77">
        <f t="shared" si="13"/>
        <v>1040</v>
      </c>
      <c r="T47" s="77">
        <f t="shared" si="14"/>
        <v>1040</v>
      </c>
      <c r="U47" s="77">
        <f t="shared" si="15"/>
        <v>0</v>
      </c>
      <c r="V47" s="77">
        <f t="shared" si="16"/>
        <v>34784</v>
      </c>
      <c r="W47" s="77">
        <f t="shared" si="17"/>
        <v>28460</v>
      </c>
      <c r="X47" s="77">
        <f t="shared" si="18"/>
        <v>5208.000000000001</v>
      </c>
      <c r="Y47" s="77">
        <f t="shared" si="19"/>
        <v>1116</v>
      </c>
      <c r="Z47" s="94">
        <f t="shared" si="20"/>
        <v>23884</v>
      </c>
      <c r="AA47" s="77">
        <v>22768</v>
      </c>
      <c r="AB47" s="77">
        <v>1116</v>
      </c>
      <c r="AC47" s="94">
        <f t="shared" si="24"/>
        <v>23884</v>
      </c>
      <c r="AD47" s="77">
        <v>22768</v>
      </c>
      <c r="AE47" s="77">
        <v>1116</v>
      </c>
      <c r="AF47" s="77">
        <f t="shared" si="21"/>
        <v>0</v>
      </c>
      <c r="AG47" s="77"/>
      <c r="AH47" s="77"/>
    </row>
    <row r="48" spans="1:34" ht="18" customHeight="1">
      <c r="A48" s="80" t="s">
        <v>66</v>
      </c>
      <c r="B48" s="74">
        <f t="shared" si="1"/>
        <v>55</v>
      </c>
      <c r="C48" s="75">
        <f t="shared" si="2"/>
        <v>0</v>
      </c>
      <c r="D48" s="77">
        <v>55</v>
      </c>
      <c r="E48" s="78">
        <v>0</v>
      </c>
      <c r="F48" s="87"/>
      <c r="G48" s="77"/>
      <c r="H48" s="76">
        <f t="shared" si="3"/>
        <v>33000</v>
      </c>
      <c r="I48" s="76">
        <f t="shared" si="4"/>
        <v>33000</v>
      </c>
      <c r="J48" s="76">
        <f t="shared" si="5"/>
        <v>0</v>
      </c>
      <c r="K48" s="76">
        <f t="shared" si="6"/>
        <v>33000</v>
      </c>
      <c r="L48" s="77">
        <f t="shared" si="7"/>
        <v>26400</v>
      </c>
      <c r="M48" s="77">
        <f t="shared" si="8"/>
        <v>4620</v>
      </c>
      <c r="N48" s="77">
        <f t="shared" si="9"/>
        <v>990</v>
      </c>
      <c r="O48" s="77">
        <f t="shared" si="10"/>
        <v>990</v>
      </c>
      <c r="P48" s="77">
        <f t="shared" si="11"/>
        <v>275</v>
      </c>
      <c r="Q48" s="77">
        <f t="shared" si="12"/>
        <v>275</v>
      </c>
      <c r="R48" s="77">
        <f t="shared" si="22"/>
        <v>0</v>
      </c>
      <c r="S48" s="77">
        <f t="shared" si="13"/>
        <v>1100</v>
      </c>
      <c r="T48" s="77">
        <f t="shared" si="14"/>
        <v>1100</v>
      </c>
      <c r="U48" s="77">
        <f t="shared" si="15"/>
        <v>0</v>
      </c>
      <c r="V48" s="77">
        <f t="shared" si="16"/>
        <v>30635</v>
      </c>
      <c r="W48" s="77">
        <f t="shared" si="17"/>
        <v>25025</v>
      </c>
      <c r="X48" s="77">
        <f t="shared" si="18"/>
        <v>4620</v>
      </c>
      <c r="Y48" s="77">
        <f t="shared" si="19"/>
        <v>990</v>
      </c>
      <c r="Z48" s="94">
        <f t="shared" si="20"/>
        <v>21010</v>
      </c>
      <c r="AA48" s="77">
        <v>20020</v>
      </c>
      <c r="AB48" s="77">
        <v>990</v>
      </c>
      <c r="AC48" s="94">
        <f t="shared" si="24"/>
        <v>21010</v>
      </c>
      <c r="AD48" s="77">
        <v>20020</v>
      </c>
      <c r="AE48" s="77">
        <v>990</v>
      </c>
      <c r="AF48" s="77">
        <f t="shared" si="21"/>
        <v>0</v>
      </c>
      <c r="AG48" s="77"/>
      <c r="AH48" s="77"/>
    </row>
    <row r="49" spans="1:34" ht="18" customHeight="1">
      <c r="A49" s="80" t="s">
        <v>67</v>
      </c>
      <c r="B49" s="74">
        <f t="shared" si="1"/>
        <v>62</v>
      </c>
      <c r="C49" s="75">
        <f t="shared" si="2"/>
        <v>18</v>
      </c>
      <c r="D49" s="77">
        <v>62</v>
      </c>
      <c r="E49" s="78">
        <v>18</v>
      </c>
      <c r="F49" s="87"/>
      <c r="G49" s="77"/>
      <c r="H49" s="76">
        <f t="shared" si="3"/>
        <v>40800</v>
      </c>
      <c r="I49" s="76">
        <f t="shared" si="4"/>
        <v>40800</v>
      </c>
      <c r="J49" s="76">
        <f t="shared" si="5"/>
        <v>0</v>
      </c>
      <c r="K49" s="76">
        <f t="shared" si="6"/>
        <v>40800</v>
      </c>
      <c r="L49" s="77">
        <f t="shared" si="7"/>
        <v>32640</v>
      </c>
      <c r="M49" s="77">
        <f t="shared" si="8"/>
        <v>5712.000000000001</v>
      </c>
      <c r="N49" s="77">
        <f t="shared" si="9"/>
        <v>1224</v>
      </c>
      <c r="O49" s="77">
        <f t="shared" si="10"/>
        <v>1224</v>
      </c>
      <c r="P49" s="77">
        <f t="shared" si="11"/>
        <v>310</v>
      </c>
      <c r="Q49" s="77">
        <f t="shared" si="12"/>
        <v>310</v>
      </c>
      <c r="R49" s="77">
        <f t="shared" si="22"/>
        <v>0</v>
      </c>
      <c r="S49" s="77">
        <f t="shared" si="13"/>
        <v>1240</v>
      </c>
      <c r="T49" s="77">
        <f t="shared" si="14"/>
        <v>1240</v>
      </c>
      <c r="U49" s="77">
        <f t="shared" si="15"/>
        <v>0</v>
      </c>
      <c r="V49" s="77">
        <f t="shared" si="16"/>
        <v>38026</v>
      </c>
      <c r="W49" s="77">
        <f t="shared" si="17"/>
        <v>31090</v>
      </c>
      <c r="X49" s="77">
        <f t="shared" si="18"/>
        <v>5712.000000000001</v>
      </c>
      <c r="Y49" s="77">
        <f t="shared" si="19"/>
        <v>1224</v>
      </c>
      <c r="Z49" s="94">
        <f t="shared" si="20"/>
        <v>26096</v>
      </c>
      <c r="AA49" s="77">
        <v>24872</v>
      </c>
      <c r="AB49" s="77">
        <v>1224</v>
      </c>
      <c r="AC49" s="94">
        <f t="shared" si="24"/>
        <v>26096</v>
      </c>
      <c r="AD49" s="77">
        <v>24872</v>
      </c>
      <c r="AE49" s="77">
        <v>1224</v>
      </c>
      <c r="AF49" s="77">
        <f t="shared" si="21"/>
        <v>0</v>
      </c>
      <c r="AG49" s="77"/>
      <c r="AH49" s="77"/>
    </row>
    <row r="50" spans="1:34" ht="18" customHeight="1">
      <c r="A50" s="80" t="s">
        <v>68</v>
      </c>
      <c r="B50" s="74">
        <f t="shared" si="1"/>
        <v>91</v>
      </c>
      <c r="C50" s="75">
        <f t="shared" si="2"/>
        <v>37</v>
      </c>
      <c r="D50" s="77">
        <v>91</v>
      </c>
      <c r="E50" s="78">
        <v>37</v>
      </c>
      <c r="F50" s="87"/>
      <c r="G50" s="77"/>
      <c r="H50" s="76">
        <f t="shared" si="3"/>
        <v>62000</v>
      </c>
      <c r="I50" s="76">
        <f t="shared" si="4"/>
        <v>62000</v>
      </c>
      <c r="J50" s="76">
        <f t="shared" si="5"/>
        <v>0</v>
      </c>
      <c r="K50" s="76">
        <f t="shared" si="6"/>
        <v>62000</v>
      </c>
      <c r="L50" s="77">
        <f t="shared" si="7"/>
        <v>49600</v>
      </c>
      <c r="M50" s="77">
        <f t="shared" si="8"/>
        <v>8680</v>
      </c>
      <c r="N50" s="77">
        <f t="shared" si="9"/>
        <v>1860</v>
      </c>
      <c r="O50" s="77">
        <f t="shared" si="10"/>
        <v>1860</v>
      </c>
      <c r="P50" s="77">
        <f t="shared" si="11"/>
        <v>455</v>
      </c>
      <c r="Q50" s="77">
        <f t="shared" si="12"/>
        <v>455</v>
      </c>
      <c r="R50" s="77">
        <f t="shared" si="22"/>
        <v>0</v>
      </c>
      <c r="S50" s="77">
        <f t="shared" si="13"/>
        <v>1820</v>
      </c>
      <c r="T50" s="77">
        <f t="shared" si="14"/>
        <v>1820</v>
      </c>
      <c r="U50" s="77">
        <f t="shared" si="15"/>
        <v>0</v>
      </c>
      <c r="V50" s="77">
        <f t="shared" si="16"/>
        <v>57865</v>
      </c>
      <c r="W50" s="77">
        <f t="shared" si="17"/>
        <v>47325</v>
      </c>
      <c r="X50" s="77">
        <f t="shared" si="18"/>
        <v>8680</v>
      </c>
      <c r="Y50" s="77">
        <f t="shared" si="19"/>
        <v>1860</v>
      </c>
      <c r="Z50" s="94">
        <f t="shared" si="20"/>
        <v>39720</v>
      </c>
      <c r="AA50" s="77">
        <v>37860</v>
      </c>
      <c r="AB50" s="77">
        <v>1860</v>
      </c>
      <c r="AC50" s="94">
        <f t="shared" si="24"/>
        <v>39720</v>
      </c>
      <c r="AD50" s="77">
        <v>37860</v>
      </c>
      <c r="AE50" s="77">
        <v>1860</v>
      </c>
      <c r="AF50" s="77">
        <f t="shared" si="21"/>
        <v>0</v>
      </c>
      <c r="AG50" s="77"/>
      <c r="AH50" s="77"/>
    </row>
    <row r="51" spans="1:34" ht="18" customHeight="1">
      <c r="A51" s="80" t="s">
        <v>69</v>
      </c>
      <c r="B51" s="74">
        <f t="shared" si="1"/>
        <v>80</v>
      </c>
      <c r="C51" s="75">
        <f t="shared" si="2"/>
        <v>0</v>
      </c>
      <c r="D51" s="77">
        <v>80</v>
      </c>
      <c r="E51" s="78">
        <v>0</v>
      </c>
      <c r="F51" s="87"/>
      <c r="G51" s="77"/>
      <c r="H51" s="76">
        <f t="shared" si="3"/>
        <v>48000</v>
      </c>
      <c r="I51" s="76">
        <f t="shared" si="4"/>
        <v>48000</v>
      </c>
      <c r="J51" s="76">
        <f t="shared" si="5"/>
        <v>0</v>
      </c>
      <c r="K51" s="76">
        <f t="shared" si="6"/>
        <v>48000</v>
      </c>
      <c r="L51" s="77">
        <f t="shared" si="7"/>
        <v>38400</v>
      </c>
      <c r="M51" s="77">
        <f t="shared" si="8"/>
        <v>6720.000000000001</v>
      </c>
      <c r="N51" s="77">
        <f t="shared" si="9"/>
        <v>1440</v>
      </c>
      <c r="O51" s="77">
        <f t="shared" si="10"/>
        <v>1440</v>
      </c>
      <c r="P51" s="77">
        <f t="shared" si="11"/>
        <v>400</v>
      </c>
      <c r="Q51" s="77">
        <f t="shared" si="12"/>
        <v>400</v>
      </c>
      <c r="R51" s="77">
        <f t="shared" si="22"/>
        <v>0</v>
      </c>
      <c r="S51" s="77">
        <f t="shared" si="13"/>
        <v>1600</v>
      </c>
      <c r="T51" s="77">
        <f t="shared" si="14"/>
        <v>1600</v>
      </c>
      <c r="U51" s="77">
        <f t="shared" si="15"/>
        <v>0</v>
      </c>
      <c r="V51" s="77">
        <f t="shared" si="16"/>
        <v>44560</v>
      </c>
      <c r="W51" s="77">
        <f t="shared" si="17"/>
        <v>36400</v>
      </c>
      <c r="X51" s="77">
        <f t="shared" si="18"/>
        <v>6720.000000000001</v>
      </c>
      <c r="Y51" s="77">
        <f t="shared" si="19"/>
        <v>1440</v>
      </c>
      <c r="Z51" s="94">
        <f t="shared" si="20"/>
        <v>30560</v>
      </c>
      <c r="AA51" s="77">
        <v>29120</v>
      </c>
      <c r="AB51" s="77">
        <v>1440</v>
      </c>
      <c r="AC51" s="94">
        <f t="shared" si="24"/>
        <v>30560</v>
      </c>
      <c r="AD51" s="77">
        <v>29120</v>
      </c>
      <c r="AE51" s="77">
        <v>1440</v>
      </c>
      <c r="AF51" s="77">
        <f t="shared" si="21"/>
        <v>0</v>
      </c>
      <c r="AG51" s="77"/>
      <c r="AH51" s="77"/>
    </row>
    <row r="52" spans="1:34" ht="18" customHeight="1">
      <c r="A52" s="80" t="s">
        <v>70</v>
      </c>
      <c r="B52" s="74">
        <f t="shared" si="1"/>
        <v>187</v>
      </c>
      <c r="C52" s="75">
        <f t="shared" si="2"/>
        <v>84</v>
      </c>
      <c r="D52" s="77">
        <v>187</v>
      </c>
      <c r="E52" s="78">
        <v>84</v>
      </c>
      <c r="F52" s="87"/>
      <c r="G52" s="77"/>
      <c r="H52" s="76">
        <f t="shared" si="3"/>
        <v>129000</v>
      </c>
      <c r="I52" s="76">
        <f t="shared" si="4"/>
        <v>129000</v>
      </c>
      <c r="J52" s="76">
        <f t="shared" si="5"/>
        <v>0</v>
      </c>
      <c r="K52" s="76">
        <f t="shared" si="6"/>
        <v>129000</v>
      </c>
      <c r="L52" s="77">
        <f t="shared" si="7"/>
        <v>103200</v>
      </c>
      <c r="M52" s="77">
        <f t="shared" si="8"/>
        <v>18060</v>
      </c>
      <c r="N52" s="77">
        <f t="shared" si="9"/>
        <v>3870</v>
      </c>
      <c r="O52" s="77">
        <f t="shared" si="10"/>
        <v>3870</v>
      </c>
      <c r="P52" s="77">
        <f t="shared" si="11"/>
        <v>935</v>
      </c>
      <c r="Q52" s="77">
        <f t="shared" si="12"/>
        <v>935</v>
      </c>
      <c r="R52" s="77">
        <f t="shared" si="22"/>
        <v>0</v>
      </c>
      <c r="S52" s="77">
        <f t="shared" si="13"/>
        <v>3740</v>
      </c>
      <c r="T52" s="77">
        <f t="shared" si="14"/>
        <v>3740</v>
      </c>
      <c r="U52" s="77">
        <f t="shared" si="15"/>
        <v>0</v>
      </c>
      <c r="V52" s="77">
        <f t="shared" si="16"/>
        <v>120455</v>
      </c>
      <c r="W52" s="77">
        <f t="shared" si="17"/>
        <v>98525</v>
      </c>
      <c r="X52" s="77">
        <f t="shared" si="18"/>
        <v>18060</v>
      </c>
      <c r="Y52" s="77">
        <f t="shared" si="19"/>
        <v>3870</v>
      </c>
      <c r="Z52" s="94">
        <f t="shared" si="20"/>
        <v>82690</v>
      </c>
      <c r="AA52" s="77">
        <v>78820</v>
      </c>
      <c r="AB52" s="77">
        <v>3870</v>
      </c>
      <c r="AC52" s="94">
        <f t="shared" si="24"/>
        <v>82690</v>
      </c>
      <c r="AD52" s="77">
        <v>78820</v>
      </c>
      <c r="AE52" s="77">
        <v>3870</v>
      </c>
      <c r="AF52" s="77">
        <f t="shared" si="21"/>
        <v>0</v>
      </c>
      <c r="AG52" s="77"/>
      <c r="AH52" s="77"/>
    </row>
    <row r="53" spans="1:34" ht="18" customHeight="1">
      <c r="A53" s="80" t="s">
        <v>71</v>
      </c>
      <c r="B53" s="74">
        <f t="shared" si="1"/>
        <v>128</v>
      </c>
      <c r="C53" s="75">
        <f t="shared" si="2"/>
        <v>64</v>
      </c>
      <c r="D53" s="77">
        <v>128</v>
      </c>
      <c r="E53" s="78">
        <v>64</v>
      </c>
      <c r="F53" s="87"/>
      <c r="G53" s="77"/>
      <c r="H53" s="76">
        <f t="shared" si="3"/>
        <v>89600</v>
      </c>
      <c r="I53" s="76">
        <f t="shared" si="4"/>
        <v>89600</v>
      </c>
      <c r="J53" s="76">
        <f t="shared" si="5"/>
        <v>0</v>
      </c>
      <c r="K53" s="76">
        <f t="shared" si="6"/>
        <v>89600</v>
      </c>
      <c r="L53" s="77">
        <f t="shared" si="7"/>
        <v>71680</v>
      </c>
      <c r="M53" s="77">
        <f t="shared" si="8"/>
        <v>12544.000000000002</v>
      </c>
      <c r="N53" s="77">
        <f t="shared" si="9"/>
        <v>2688</v>
      </c>
      <c r="O53" s="77">
        <f t="shared" si="10"/>
        <v>2688</v>
      </c>
      <c r="P53" s="77">
        <f t="shared" si="11"/>
        <v>640</v>
      </c>
      <c r="Q53" s="77">
        <f t="shared" si="12"/>
        <v>640</v>
      </c>
      <c r="R53" s="77">
        <f t="shared" si="22"/>
        <v>0</v>
      </c>
      <c r="S53" s="77">
        <f t="shared" si="13"/>
        <v>2560</v>
      </c>
      <c r="T53" s="77">
        <f t="shared" si="14"/>
        <v>2560</v>
      </c>
      <c r="U53" s="77">
        <f t="shared" si="15"/>
        <v>0</v>
      </c>
      <c r="V53" s="77">
        <f t="shared" si="16"/>
        <v>83712</v>
      </c>
      <c r="W53" s="77">
        <f t="shared" si="17"/>
        <v>68480</v>
      </c>
      <c r="X53" s="77">
        <f t="shared" si="18"/>
        <v>12544.000000000002</v>
      </c>
      <c r="Y53" s="77">
        <f t="shared" si="19"/>
        <v>2688</v>
      </c>
      <c r="Z53" s="94">
        <f t="shared" si="20"/>
        <v>57472</v>
      </c>
      <c r="AA53" s="77">
        <v>54784</v>
      </c>
      <c r="AB53" s="77">
        <v>2688</v>
      </c>
      <c r="AC53" s="94">
        <f t="shared" si="24"/>
        <v>57472</v>
      </c>
      <c r="AD53" s="77">
        <v>54784</v>
      </c>
      <c r="AE53" s="77">
        <v>2688</v>
      </c>
      <c r="AF53" s="77">
        <f t="shared" si="21"/>
        <v>0</v>
      </c>
      <c r="AG53" s="77"/>
      <c r="AH53" s="77"/>
    </row>
    <row r="54" spans="1:34" s="59" customFormat="1" ht="18" customHeight="1">
      <c r="A54" s="90" t="s">
        <v>72</v>
      </c>
      <c r="B54" s="84">
        <f t="shared" si="1"/>
        <v>295</v>
      </c>
      <c r="C54" s="85">
        <f t="shared" si="2"/>
        <v>257</v>
      </c>
      <c r="D54" s="72">
        <f aca="true" t="shared" si="27" ref="D54:AG54">SUM(D55:D60)</f>
        <v>295</v>
      </c>
      <c r="E54" s="72">
        <f t="shared" si="27"/>
        <v>257</v>
      </c>
      <c r="F54" s="72">
        <f t="shared" si="27"/>
        <v>0</v>
      </c>
      <c r="G54" s="72">
        <f t="shared" si="27"/>
        <v>0</v>
      </c>
      <c r="H54" s="72">
        <f t="shared" si="27"/>
        <v>228400</v>
      </c>
      <c r="I54" s="72">
        <f t="shared" si="27"/>
        <v>228400</v>
      </c>
      <c r="J54" s="72">
        <f t="shared" si="27"/>
        <v>0</v>
      </c>
      <c r="K54" s="72">
        <f t="shared" si="27"/>
        <v>228400</v>
      </c>
      <c r="L54" s="72">
        <f t="shared" si="27"/>
        <v>182720</v>
      </c>
      <c r="M54" s="72">
        <f t="shared" si="27"/>
        <v>31976.000000000004</v>
      </c>
      <c r="N54" s="72">
        <f t="shared" si="27"/>
        <v>6852</v>
      </c>
      <c r="O54" s="72">
        <f t="shared" si="27"/>
        <v>6852</v>
      </c>
      <c r="P54" s="72">
        <f t="shared" si="27"/>
        <v>1475</v>
      </c>
      <c r="Q54" s="72">
        <f t="shared" si="27"/>
        <v>1475</v>
      </c>
      <c r="R54" s="72">
        <f t="shared" si="27"/>
        <v>0</v>
      </c>
      <c r="S54" s="72">
        <f t="shared" si="27"/>
        <v>5900</v>
      </c>
      <c r="T54" s="72">
        <f t="shared" si="27"/>
        <v>5900</v>
      </c>
      <c r="U54" s="72">
        <f t="shared" si="27"/>
        <v>0</v>
      </c>
      <c r="V54" s="72">
        <f t="shared" si="27"/>
        <v>214173</v>
      </c>
      <c r="W54" s="72">
        <f t="shared" si="27"/>
        <v>175345</v>
      </c>
      <c r="X54" s="72">
        <f t="shared" si="27"/>
        <v>31976.000000000004</v>
      </c>
      <c r="Y54" s="72">
        <f t="shared" si="27"/>
        <v>6852</v>
      </c>
      <c r="Z54" s="72">
        <f t="shared" si="27"/>
        <v>147128</v>
      </c>
      <c r="AA54" s="72">
        <f t="shared" si="27"/>
        <v>140276</v>
      </c>
      <c r="AB54" s="72">
        <f t="shared" si="27"/>
        <v>6852</v>
      </c>
      <c r="AC54" s="72">
        <f t="shared" si="27"/>
        <v>147128</v>
      </c>
      <c r="AD54" s="72">
        <f t="shared" si="27"/>
        <v>140276</v>
      </c>
      <c r="AE54" s="72">
        <f t="shared" si="27"/>
        <v>6852</v>
      </c>
      <c r="AF54" s="72">
        <f t="shared" si="27"/>
        <v>0</v>
      </c>
      <c r="AG54" s="72">
        <f t="shared" si="27"/>
        <v>0</v>
      </c>
      <c r="AH54" s="96">
        <f>R54*20</f>
        <v>0</v>
      </c>
    </row>
    <row r="55" spans="1:34" ht="18" customHeight="1">
      <c r="A55" s="80" t="s">
        <v>73</v>
      </c>
      <c r="B55" s="74">
        <f t="shared" si="1"/>
        <v>118</v>
      </c>
      <c r="C55" s="75">
        <f t="shared" si="2"/>
        <v>114</v>
      </c>
      <c r="D55" s="77">
        <v>118</v>
      </c>
      <c r="E55" s="78">
        <v>114</v>
      </c>
      <c r="F55" s="87"/>
      <c r="G55" s="77"/>
      <c r="H55" s="76">
        <f t="shared" si="3"/>
        <v>93600</v>
      </c>
      <c r="I55" s="76">
        <f t="shared" si="4"/>
        <v>93600</v>
      </c>
      <c r="J55" s="76">
        <f t="shared" si="5"/>
        <v>0</v>
      </c>
      <c r="K55" s="76">
        <f t="shared" si="6"/>
        <v>93600</v>
      </c>
      <c r="L55" s="77">
        <f t="shared" si="7"/>
        <v>74880</v>
      </c>
      <c r="M55" s="77">
        <f t="shared" si="8"/>
        <v>13104.000000000002</v>
      </c>
      <c r="N55" s="77">
        <f t="shared" si="9"/>
        <v>2808</v>
      </c>
      <c r="O55" s="77">
        <f t="shared" si="10"/>
        <v>2808</v>
      </c>
      <c r="P55" s="77">
        <f t="shared" si="11"/>
        <v>590</v>
      </c>
      <c r="Q55" s="77">
        <f t="shared" si="12"/>
        <v>590</v>
      </c>
      <c r="R55" s="77">
        <f t="shared" si="22"/>
        <v>0</v>
      </c>
      <c r="S55" s="77">
        <f t="shared" si="13"/>
        <v>2360</v>
      </c>
      <c r="T55" s="77">
        <f t="shared" si="14"/>
        <v>2360</v>
      </c>
      <c r="U55" s="77">
        <f t="shared" si="15"/>
        <v>0</v>
      </c>
      <c r="V55" s="77">
        <f t="shared" si="16"/>
        <v>87842</v>
      </c>
      <c r="W55" s="77">
        <f t="shared" si="17"/>
        <v>71930</v>
      </c>
      <c r="X55" s="77">
        <f t="shared" si="18"/>
        <v>13104.000000000002</v>
      </c>
      <c r="Y55" s="77">
        <f t="shared" si="19"/>
        <v>2808</v>
      </c>
      <c r="Z55" s="94">
        <f t="shared" si="20"/>
        <v>60352</v>
      </c>
      <c r="AA55" s="77">
        <v>57544</v>
      </c>
      <c r="AB55" s="77">
        <v>2808</v>
      </c>
      <c r="AC55" s="94">
        <f t="shared" si="24"/>
        <v>60352</v>
      </c>
      <c r="AD55" s="77">
        <v>57544</v>
      </c>
      <c r="AE55" s="77">
        <v>2808</v>
      </c>
      <c r="AF55" s="77">
        <f t="shared" si="21"/>
        <v>0</v>
      </c>
      <c r="AG55" s="77"/>
      <c r="AH55" s="77"/>
    </row>
    <row r="56" spans="1:34" ht="18" customHeight="1">
      <c r="A56" s="80" t="s">
        <v>74</v>
      </c>
      <c r="B56" s="74">
        <f t="shared" si="1"/>
        <v>59</v>
      </c>
      <c r="C56" s="75">
        <f t="shared" si="2"/>
        <v>37</v>
      </c>
      <c r="D56" s="77">
        <v>59</v>
      </c>
      <c r="E56" s="78">
        <v>37</v>
      </c>
      <c r="F56" s="87"/>
      <c r="G56" s="77"/>
      <c r="H56" s="76">
        <f t="shared" si="3"/>
        <v>42800</v>
      </c>
      <c r="I56" s="76">
        <f t="shared" si="4"/>
        <v>42800</v>
      </c>
      <c r="J56" s="76">
        <f t="shared" si="5"/>
        <v>0</v>
      </c>
      <c r="K56" s="76">
        <f t="shared" si="6"/>
        <v>42800</v>
      </c>
      <c r="L56" s="77">
        <f t="shared" si="7"/>
        <v>34240</v>
      </c>
      <c r="M56" s="77">
        <f t="shared" si="8"/>
        <v>5992.000000000001</v>
      </c>
      <c r="N56" s="77">
        <f t="shared" si="9"/>
        <v>1284</v>
      </c>
      <c r="O56" s="77">
        <f t="shared" si="10"/>
        <v>1284</v>
      </c>
      <c r="P56" s="77">
        <f t="shared" si="11"/>
        <v>295</v>
      </c>
      <c r="Q56" s="77">
        <f t="shared" si="12"/>
        <v>295</v>
      </c>
      <c r="R56" s="77">
        <f t="shared" si="22"/>
        <v>0</v>
      </c>
      <c r="S56" s="77">
        <f t="shared" si="13"/>
        <v>1180</v>
      </c>
      <c r="T56" s="77">
        <f t="shared" si="14"/>
        <v>1180</v>
      </c>
      <c r="U56" s="77">
        <f t="shared" si="15"/>
        <v>0</v>
      </c>
      <c r="V56" s="77">
        <f t="shared" si="16"/>
        <v>40041</v>
      </c>
      <c r="W56" s="77">
        <f t="shared" si="17"/>
        <v>32765</v>
      </c>
      <c r="X56" s="77">
        <f t="shared" si="18"/>
        <v>5992.000000000001</v>
      </c>
      <c r="Y56" s="77">
        <f t="shared" si="19"/>
        <v>1284</v>
      </c>
      <c r="Z56" s="94">
        <f t="shared" si="20"/>
        <v>27496</v>
      </c>
      <c r="AA56" s="77">
        <v>26212</v>
      </c>
      <c r="AB56" s="77">
        <v>1284</v>
      </c>
      <c r="AC56" s="94">
        <f t="shared" si="24"/>
        <v>27496</v>
      </c>
      <c r="AD56" s="77">
        <v>26212</v>
      </c>
      <c r="AE56" s="77">
        <v>1284</v>
      </c>
      <c r="AF56" s="77">
        <f t="shared" si="21"/>
        <v>0</v>
      </c>
      <c r="AG56" s="77"/>
      <c r="AH56" s="77"/>
    </row>
    <row r="57" spans="1:34" ht="18" customHeight="1">
      <c r="A57" s="80" t="s">
        <v>75</v>
      </c>
      <c r="B57" s="74">
        <f t="shared" si="1"/>
        <v>36</v>
      </c>
      <c r="C57" s="75">
        <f t="shared" si="2"/>
        <v>24</v>
      </c>
      <c r="D57" s="77">
        <v>36</v>
      </c>
      <c r="E57" s="78">
        <v>24</v>
      </c>
      <c r="F57" s="87"/>
      <c r="G57" s="77"/>
      <c r="H57" s="76">
        <f t="shared" si="3"/>
        <v>26400</v>
      </c>
      <c r="I57" s="76">
        <f t="shared" si="4"/>
        <v>26400</v>
      </c>
      <c r="J57" s="76">
        <f t="shared" si="5"/>
        <v>0</v>
      </c>
      <c r="K57" s="76">
        <f t="shared" si="6"/>
        <v>26400</v>
      </c>
      <c r="L57" s="77">
        <f t="shared" si="7"/>
        <v>21120</v>
      </c>
      <c r="M57" s="77">
        <f t="shared" si="8"/>
        <v>3696.0000000000005</v>
      </c>
      <c r="N57" s="77">
        <f t="shared" si="9"/>
        <v>792</v>
      </c>
      <c r="O57" s="77">
        <f t="shared" si="10"/>
        <v>792</v>
      </c>
      <c r="P57" s="77">
        <f t="shared" si="11"/>
        <v>180</v>
      </c>
      <c r="Q57" s="77">
        <f t="shared" si="12"/>
        <v>180</v>
      </c>
      <c r="R57" s="77">
        <f t="shared" si="22"/>
        <v>0</v>
      </c>
      <c r="S57" s="77">
        <f t="shared" si="13"/>
        <v>720</v>
      </c>
      <c r="T57" s="77">
        <f t="shared" si="14"/>
        <v>720</v>
      </c>
      <c r="U57" s="77">
        <f t="shared" si="15"/>
        <v>0</v>
      </c>
      <c r="V57" s="77">
        <f t="shared" si="16"/>
        <v>24708</v>
      </c>
      <c r="W57" s="77">
        <f t="shared" si="17"/>
        <v>20220</v>
      </c>
      <c r="X57" s="77">
        <f t="shared" si="18"/>
        <v>3696.0000000000005</v>
      </c>
      <c r="Y57" s="77">
        <f t="shared" si="19"/>
        <v>792</v>
      </c>
      <c r="Z57" s="94">
        <f t="shared" si="20"/>
        <v>16968</v>
      </c>
      <c r="AA57" s="77">
        <v>16176</v>
      </c>
      <c r="AB57" s="77">
        <v>792</v>
      </c>
      <c r="AC57" s="94">
        <f t="shared" si="24"/>
        <v>16968</v>
      </c>
      <c r="AD57" s="77">
        <v>16176</v>
      </c>
      <c r="AE57" s="77">
        <v>792</v>
      </c>
      <c r="AF57" s="77">
        <f t="shared" si="21"/>
        <v>0</v>
      </c>
      <c r="AG57" s="77"/>
      <c r="AH57" s="77"/>
    </row>
    <row r="58" spans="1:34" ht="18" customHeight="1">
      <c r="A58" s="80" t="s">
        <v>76</v>
      </c>
      <c r="B58" s="74">
        <f t="shared" si="1"/>
        <v>68</v>
      </c>
      <c r="C58" s="75">
        <f t="shared" si="2"/>
        <v>68</v>
      </c>
      <c r="D58" s="77">
        <v>68</v>
      </c>
      <c r="E58" s="78">
        <v>68</v>
      </c>
      <c r="F58" s="87"/>
      <c r="G58" s="77"/>
      <c r="H58" s="76">
        <f t="shared" si="3"/>
        <v>54400</v>
      </c>
      <c r="I58" s="76">
        <f t="shared" si="4"/>
        <v>54400</v>
      </c>
      <c r="J58" s="76">
        <f t="shared" si="5"/>
        <v>0</v>
      </c>
      <c r="K58" s="76">
        <f t="shared" si="6"/>
        <v>54400</v>
      </c>
      <c r="L58" s="77">
        <f t="shared" si="7"/>
        <v>43520</v>
      </c>
      <c r="M58" s="77">
        <f t="shared" si="8"/>
        <v>7616.000000000001</v>
      </c>
      <c r="N58" s="77">
        <f t="shared" si="9"/>
        <v>1632</v>
      </c>
      <c r="O58" s="77">
        <f t="shared" si="10"/>
        <v>1632</v>
      </c>
      <c r="P58" s="77">
        <f t="shared" si="11"/>
        <v>340</v>
      </c>
      <c r="Q58" s="77">
        <f t="shared" si="12"/>
        <v>340</v>
      </c>
      <c r="R58" s="77">
        <f t="shared" si="22"/>
        <v>0</v>
      </c>
      <c r="S58" s="77">
        <f t="shared" si="13"/>
        <v>1360</v>
      </c>
      <c r="T58" s="77">
        <f t="shared" si="14"/>
        <v>1360</v>
      </c>
      <c r="U58" s="77">
        <f t="shared" si="15"/>
        <v>0</v>
      </c>
      <c r="V58" s="77">
        <f t="shared" si="16"/>
        <v>51068</v>
      </c>
      <c r="W58" s="77">
        <f t="shared" si="17"/>
        <v>41820</v>
      </c>
      <c r="X58" s="77">
        <f t="shared" si="18"/>
        <v>7616.000000000001</v>
      </c>
      <c r="Y58" s="77">
        <f t="shared" si="19"/>
        <v>1632</v>
      </c>
      <c r="Z58" s="94">
        <f t="shared" si="20"/>
        <v>35088</v>
      </c>
      <c r="AA58" s="77">
        <v>33456</v>
      </c>
      <c r="AB58" s="77">
        <v>1632</v>
      </c>
      <c r="AC58" s="94">
        <f t="shared" si="24"/>
        <v>35088</v>
      </c>
      <c r="AD58" s="77">
        <v>33456</v>
      </c>
      <c r="AE58" s="77">
        <v>1632</v>
      </c>
      <c r="AF58" s="77">
        <f t="shared" si="21"/>
        <v>0</v>
      </c>
      <c r="AG58" s="77"/>
      <c r="AH58" s="77"/>
    </row>
    <row r="59" spans="1:34" ht="18" customHeight="1">
      <c r="A59" s="80" t="s">
        <v>77</v>
      </c>
      <c r="B59" s="74">
        <f t="shared" si="1"/>
        <v>6</v>
      </c>
      <c r="C59" s="75">
        <f t="shared" si="2"/>
        <v>6</v>
      </c>
      <c r="D59" s="77">
        <v>6</v>
      </c>
      <c r="E59" s="78">
        <v>6</v>
      </c>
      <c r="F59" s="87"/>
      <c r="G59" s="77"/>
      <c r="H59" s="76">
        <f t="shared" si="3"/>
        <v>4800</v>
      </c>
      <c r="I59" s="76">
        <f t="shared" si="4"/>
        <v>4800</v>
      </c>
      <c r="J59" s="76">
        <f t="shared" si="5"/>
        <v>0</v>
      </c>
      <c r="K59" s="76">
        <f t="shared" si="6"/>
        <v>4800</v>
      </c>
      <c r="L59" s="77">
        <f t="shared" si="7"/>
        <v>3840</v>
      </c>
      <c r="M59" s="77">
        <f t="shared" si="8"/>
        <v>672.0000000000001</v>
      </c>
      <c r="N59" s="77">
        <f t="shared" si="9"/>
        <v>144</v>
      </c>
      <c r="O59" s="77">
        <f t="shared" si="10"/>
        <v>144</v>
      </c>
      <c r="P59" s="77">
        <f t="shared" si="11"/>
        <v>30</v>
      </c>
      <c r="Q59" s="77">
        <f t="shared" si="12"/>
        <v>30</v>
      </c>
      <c r="R59" s="77">
        <f t="shared" si="22"/>
        <v>0</v>
      </c>
      <c r="S59" s="77">
        <f t="shared" si="13"/>
        <v>120</v>
      </c>
      <c r="T59" s="77">
        <f t="shared" si="14"/>
        <v>120</v>
      </c>
      <c r="U59" s="77">
        <f t="shared" si="15"/>
        <v>0</v>
      </c>
      <c r="V59" s="77">
        <f t="shared" si="16"/>
        <v>4506</v>
      </c>
      <c r="W59" s="77">
        <f t="shared" si="17"/>
        <v>3690</v>
      </c>
      <c r="X59" s="77">
        <f t="shared" si="18"/>
        <v>672.0000000000001</v>
      </c>
      <c r="Y59" s="77">
        <f t="shared" si="19"/>
        <v>144</v>
      </c>
      <c r="Z59" s="94">
        <f t="shared" si="20"/>
        <v>3096</v>
      </c>
      <c r="AA59" s="77">
        <v>2952</v>
      </c>
      <c r="AB59" s="77">
        <v>144</v>
      </c>
      <c r="AC59" s="94">
        <f t="shared" si="24"/>
        <v>3096</v>
      </c>
      <c r="AD59" s="77">
        <v>2952</v>
      </c>
      <c r="AE59" s="77">
        <v>144</v>
      </c>
      <c r="AF59" s="77">
        <f t="shared" si="21"/>
        <v>0</v>
      </c>
      <c r="AG59" s="77"/>
      <c r="AH59" s="77"/>
    </row>
    <row r="60" spans="1:34" ht="18" customHeight="1">
      <c r="A60" s="80" t="s">
        <v>78</v>
      </c>
      <c r="B60" s="74">
        <f t="shared" si="1"/>
        <v>8</v>
      </c>
      <c r="C60" s="75">
        <f t="shared" si="2"/>
        <v>8</v>
      </c>
      <c r="D60" s="77">
        <v>8</v>
      </c>
      <c r="E60" s="78">
        <v>8</v>
      </c>
      <c r="F60" s="87"/>
      <c r="G60" s="77"/>
      <c r="H60" s="76">
        <f t="shared" si="3"/>
        <v>6400</v>
      </c>
      <c r="I60" s="76">
        <f t="shared" si="4"/>
        <v>6400</v>
      </c>
      <c r="J60" s="76">
        <f t="shared" si="5"/>
        <v>0</v>
      </c>
      <c r="K60" s="76">
        <f t="shared" si="6"/>
        <v>6400</v>
      </c>
      <c r="L60" s="77">
        <f t="shared" si="7"/>
        <v>5120</v>
      </c>
      <c r="M60" s="77">
        <f t="shared" si="8"/>
        <v>896.0000000000001</v>
      </c>
      <c r="N60" s="77">
        <f t="shared" si="9"/>
        <v>192</v>
      </c>
      <c r="O60" s="77">
        <f t="shared" si="10"/>
        <v>192</v>
      </c>
      <c r="P60" s="77">
        <f t="shared" si="11"/>
        <v>40</v>
      </c>
      <c r="Q60" s="77">
        <f t="shared" si="12"/>
        <v>40</v>
      </c>
      <c r="R60" s="77">
        <f t="shared" si="22"/>
        <v>0</v>
      </c>
      <c r="S60" s="77">
        <f t="shared" si="13"/>
        <v>160</v>
      </c>
      <c r="T60" s="77">
        <f t="shared" si="14"/>
        <v>160</v>
      </c>
      <c r="U60" s="77">
        <f t="shared" si="15"/>
        <v>0</v>
      </c>
      <c r="V60" s="77">
        <f t="shared" si="16"/>
        <v>6008</v>
      </c>
      <c r="W60" s="77">
        <f t="shared" si="17"/>
        <v>4920</v>
      </c>
      <c r="X60" s="77">
        <f t="shared" si="18"/>
        <v>896.0000000000001</v>
      </c>
      <c r="Y60" s="77">
        <f t="shared" si="19"/>
        <v>192</v>
      </c>
      <c r="Z60" s="94">
        <f t="shared" si="20"/>
        <v>4128</v>
      </c>
      <c r="AA60" s="77">
        <v>3936</v>
      </c>
      <c r="AB60" s="77">
        <v>192</v>
      </c>
      <c r="AC60" s="94">
        <f t="shared" si="24"/>
        <v>4128</v>
      </c>
      <c r="AD60" s="77">
        <v>3936</v>
      </c>
      <c r="AE60" s="77">
        <v>192</v>
      </c>
      <c r="AF60" s="77">
        <f t="shared" si="21"/>
        <v>0</v>
      </c>
      <c r="AG60" s="77"/>
      <c r="AH60" s="77"/>
    </row>
    <row r="61" spans="1:34" s="59" customFormat="1" ht="18" customHeight="1">
      <c r="A61" s="90" t="s">
        <v>79</v>
      </c>
      <c r="B61" s="84">
        <f t="shared" si="1"/>
        <v>703</v>
      </c>
      <c r="C61" s="85">
        <f t="shared" si="2"/>
        <v>254</v>
      </c>
      <c r="D61" s="72">
        <f>SUM(D62:D67)</f>
        <v>703</v>
      </c>
      <c r="E61" s="72">
        <f>SUM(E62:E67)</f>
        <v>254</v>
      </c>
      <c r="F61" s="72">
        <f aca="true" t="shared" si="28" ref="F61:AH61">SUM(F62:F67)</f>
        <v>0</v>
      </c>
      <c r="G61" s="72">
        <f t="shared" si="28"/>
        <v>0</v>
      </c>
      <c r="H61" s="72">
        <f t="shared" si="28"/>
        <v>472600</v>
      </c>
      <c r="I61" s="72">
        <f t="shared" si="28"/>
        <v>472600</v>
      </c>
      <c r="J61" s="72">
        <f t="shared" si="28"/>
        <v>0</v>
      </c>
      <c r="K61" s="72">
        <f t="shared" si="28"/>
        <v>472600</v>
      </c>
      <c r="L61" s="72">
        <f t="shared" si="28"/>
        <v>378080</v>
      </c>
      <c r="M61" s="72">
        <f t="shared" si="28"/>
        <v>66164</v>
      </c>
      <c r="N61" s="72">
        <f t="shared" si="28"/>
        <v>14178</v>
      </c>
      <c r="O61" s="72">
        <f t="shared" si="28"/>
        <v>14178</v>
      </c>
      <c r="P61" s="72">
        <f t="shared" si="28"/>
        <v>3515</v>
      </c>
      <c r="Q61" s="72">
        <f t="shared" si="28"/>
        <v>3515</v>
      </c>
      <c r="R61" s="72">
        <f t="shared" si="28"/>
        <v>0</v>
      </c>
      <c r="S61" s="72">
        <f t="shared" si="28"/>
        <v>14060</v>
      </c>
      <c r="T61" s="72">
        <f t="shared" si="28"/>
        <v>14060</v>
      </c>
      <c r="U61" s="72">
        <f t="shared" si="28"/>
        <v>0</v>
      </c>
      <c r="V61" s="72">
        <f t="shared" si="28"/>
        <v>440847</v>
      </c>
      <c r="W61" s="72">
        <f t="shared" si="28"/>
        <v>360505</v>
      </c>
      <c r="X61" s="72">
        <f t="shared" si="28"/>
        <v>66164</v>
      </c>
      <c r="Y61" s="72">
        <f t="shared" si="28"/>
        <v>14178</v>
      </c>
      <c r="Z61" s="72">
        <f t="shared" si="28"/>
        <v>302582</v>
      </c>
      <c r="AA61" s="72">
        <f t="shared" si="28"/>
        <v>288404</v>
      </c>
      <c r="AB61" s="72">
        <f t="shared" si="28"/>
        <v>14178</v>
      </c>
      <c r="AC61" s="72">
        <f t="shared" si="28"/>
        <v>302582</v>
      </c>
      <c r="AD61" s="72">
        <f t="shared" si="28"/>
        <v>288404</v>
      </c>
      <c r="AE61" s="72">
        <f t="shared" si="28"/>
        <v>14178</v>
      </c>
      <c r="AF61" s="72">
        <f t="shared" si="28"/>
        <v>0</v>
      </c>
      <c r="AG61" s="72">
        <f t="shared" si="28"/>
        <v>0</v>
      </c>
      <c r="AH61" s="72">
        <f t="shared" si="28"/>
        <v>0</v>
      </c>
    </row>
    <row r="62" spans="1:34" ht="18" customHeight="1">
      <c r="A62" s="80" t="s">
        <v>80</v>
      </c>
      <c r="B62" s="74">
        <f t="shared" si="1"/>
        <v>88</v>
      </c>
      <c r="C62" s="75">
        <f t="shared" si="2"/>
        <v>0</v>
      </c>
      <c r="D62" s="77">
        <v>88</v>
      </c>
      <c r="E62" s="78">
        <v>0</v>
      </c>
      <c r="F62" s="87"/>
      <c r="G62" s="77"/>
      <c r="H62" s="76">
        <f t="shared" si="3"/>
        <v>52800</v>
      </c>
      <c r="I62" s="76">
        <f t="shared" si="4"/>
        <v>52800</v>
      </c>
      <c r="J62" s="76">
        <f t="shared" si="5"/>
        <v>0</v>
      </c>
      <c r="K62" s="76">
        <f t="shared" si="6"/>
        <v>52800</v>
      </c>
      <c r="L62" s="77">
        <f t="shared" si="7"/>
        <v>42240</v>
      </c>
      <c r="M62" s="77">
        <f t="shared" si="8"/>
        <v>7392.000000000001</v>
      </c>
      <c r="N62" s="77">
        <f t="shared" si="9"/>
        <v>1584</v>
      </c>
      <c r="O62" s="77">
        <f t="shared" si="10"/>
        <v>1584</v>
      </c>
      <c r="P62" s="77">
        <f t="shared" si="11"/>
        <v>440</v>
      </c>
      <c r="Q62" s="77">
        <f t="shared" si="12"/>
        <v>440</v>
      </c>
      <c r="R62" s="77">
        <f t="shared" si="22"/>
        <v>0</v>
      </c>
      <c r="S62" s="77">
        <f t="shared" si="13"/>
        <v>1760</v>
      </c>
      <c r="T62" s="77">
        <f t="shared" si="14"/>
        <v>1760</v>
      </c>
      <c r="U62" s="77">
        <f t="shared" si="15"/>
        <v>0</v>
      </c>
      <c r="V62" s="77">
        <f t="shared" si="16"/>
        <v>49016</v>
      </c>
      <c r="W62" s="77">
        <f t="shared" si="17"/>
        <v>40040</v>
      </c>
      <c r="X62" s="77">
        <f t="shared" si="18"/>
        <v>7392.000000000001</v>
      </c>
      <c r="Y62" s="77">
        <f t="shared" si="19"/>
        <v>1584</v>
      </c>
      <c r="Z62" s="94">
        <f t="shared" si="20"/>
        <v>33616</v>
      </c>
      <c r="AA62" s="77">
        <v>32032</v>
      </c>
      <c r="AB62" s="77">
        <v>1584</v>
      </c>
      <c r="AC62" s="94">
        <f t="shared" si="24"/>
        <v>33616</v>
      </c>
      <c r="AD62" s="77">
        <v>32032</v>
      </c>
      <c r="AE62" s="77">
        <v>1584</v>
      </c>
      <c r="AF62" s="77">
        <f t="shared" si="21"/>
        <v>0</v>
      </c>
      <c r="AG62" s="77"/>
      <c r="AH62" s="77"/>
    </row>
    <row r="63" spans="1:34" ht="18" customHeight="1">
      <c r="A63" s="80" t="s">
        <v>81</v>
      </c>
      <c r="B63" s="74">
        <f t="shared" si="1"/>
        <v>194</v>
      </c>
      <c r="C63" s="75">
        <f t="shared" si="2"/>
        <v>43</v>
      </c>
      <c r="D63" s="77">
        <v>194</v>
      </c>
      <c r="E63" s="78">
        <v>43</v>
      </c>
      <c r="F63" s="87"/>
      <c r="G63" s="77"/>
      <c r="H63" s="76">
        <f t="shared" si="3"/>
        <v>125000</v>
      </c>
      <c r="I63" s="76">
        <f t="shared" si="4"/>
        <v>125000</v>
      </c>
      <c r="J63" s="76">
        <f t="shared" si="5"/>
        <v>0</v>
      </c>
      <c r="K63" s="76">
        <f t="shared" si="6"/>
        <v>125000</v>
      </c>
      <c r="L63" s="77">
        <f t="shared" si="7"/>
        <v>100000</v>
      </c>
      <c r="M63" s="77">
        <f t="shared" si="8"/>
        <v>17500</v>
      </c>
      <c r="N63" s="77">
        <f t="shared" si="9"/>
        <v>3750</v>
      </c>
      <c r="O63" s="77">
        <f t="shared" si="10"/>
        <v>3750</v>
      </c>
      <c r="P63" s="77">
        <f t="shared" si="11"/>
        <v>970</v>
      </c>
      <c r="Q63" s="77">
        <f t="shared" si="12"/>
        <v>970</v>
      </c>
      <c r="R63" s="77">
        <f t="shared" si="22"/>
        <v>0</v>
      </c>
      <c r="S63" s="77">
        <f t="shared" si="13"/>
        <v>3880</v>
      </c>
      <c r="T63" s="77">
        <f t="shared" si="14"/>
        <v>3880</v>
      </c>
      <c r="U63" s="77">
        <f t="shared" si="15"/>
        <v>0</v>
      </c>
      <c r="V63" s="77">
        <f t="shared" si="16"/>
        <v>116400</v>
      </c>
      <c r="W63" s="77">
        <f t="shared" si="17"/>
        <v>95150</v>
      </c>
      <c r="X63" s="77">
        <f t="shared" si="18"/>
        <v>17500</v>
      </c>
      <c r="Y63" s="77">
        <f t="shared" si="19"/>
        <v>3750</v>
      </c>
      <c r="Z63" s="94">
        <f t="shared" si="20"/>
        <v>79870</v>
      </c>
      <c r="AA63" s="77">
        <v>76120</v>
      </c>
      <c r="AB63" s="77">
        <v>3750</v>
      </c>
      <c r="AC63" s="94">
        <f t="shared" si="24"/>
        <v>79870</v>
      </c>
      <c r="AD63" s="77">
        <v>76120</v>
      </c>
      <c r="AE63" s="77">
        <v>3750</v>
      </c>
      <c r="AF63" s="77">
        <f t="shared" si="21"/>
        <v>0</v>
      </c>
      <c r="AG63" s="77"/>
      <c r="AH63" s="77"/>
    </row>
    <row r="64" spans="1:34" ht="18" customHeight="1">
      <c r="A64" s="80" t="s">
        <v>82</v>
      </c>
      <c r="B64" s="74">
        <f t="shared" si="1"/>
        <v>168</v>
      </c>
      <c r="C64" s="75">
        <f t="shared" si="2"/>
        <v>83</v>
      </c>
      <c r="D64" s="77">
        <v>168</v>
      </c>
      <c r="E64" s="78">
        <v>83</v>
      </c>
      <c r="F64" s="87"/>
      <c r="G64" s="77"/>
      <c r="H64" s="76">
        <f t="shared" si="3"/>
        <v>117400</v>
      </c>
      <c r="I64" s="76">
        <f t="shared" si="4"/>
        <v>117400</v>
      </c>
      <c r="J64" s="76">
        <f t="shared" si="5"/>
        <v>0</v>
      </c>
      <c r="K64" s="76">
        <f t="shared" si="6"/>
        <v>117400</v>
      </c>
      <c r="L64" s="77">
        <f t="shared" si="7"/>
        <v>93920</v>
      </c>
      <c r="M64" s="77">
        <f t="shared" si="8"/>
        <v>16436</v>
      </c>
      <c r="N64" s="77">
        <f t="shared" si="9"/>
        <v>3522</v>
      </c>
      <c r="O64" s="77">
        <f t="shared" si="10"/>
        <v>3522</v>
      </c>
      <c r="P64" s="77">
        <f t="shared" si="11"/>
        <v>840</v>
      </c>
      <c r="Q64" s="77">
        <f t="shared" si="12"/>
        <v>840</v>
      </c>
      <c r="R64" s="77">
        <f t="shared" si="22"/>
        <v>0</v>
      </c>
      <c r="S64" s="77">
        <f t="shared" si="13"/>
        <v>3360</v>
      </c>
      <c r="T64" s="77">
        <f t="shared" si="14"/>
        <v>3360</v>
      </c>
      <c r="U64" s="77">
        <f t="shared" si="15"/>
        <v>0</v>
      </c>
      <c r="V64" s="77">
        <f t="shared" si="16"/>
        <v>109678</v>
      </c>
      <c r="W64" s="77">
        <f t="shared" si="17"/>
        <v>89720</v>
      </c>
      <c r="X64" s="77">
        <f t="shared" si="18"/>
        <v>16436</v>
      </c>
      <c r="Y64" s="77">
        <f t="shared" si="19"/>
        <v>3522</v>
      </c>
      <c r="Z64" s="94">
        <f t="shared" si="20"/>
        <v>75298</v>
      </c>
      <c r="AA64" s="77">
        <v>71776</v>
      </c>
      <c r="AB64" s="77">
        <v>3522</v>
      </c>
      <c r="AC64" s="94">
        <f t="shared" si="24"/>
        <v>75298</v>
      </c>
      <c r="AD64" s="77">
        <v>71776</v>
      </c>
      <c r="AE64" s="77">
        <v>3522</v>
      </c>
      <c r="AF64" s="77">
        <f t="shared" si="21"/>
        <v>0</v>
      </c>
      <c r="AG64" s="77"/>
      <c r="AH64" s="77"/>
    </row>
    <row r="65" spans="1:34" ht="18" customHeight="1">
      <c r="A65" s="80" t="s">
        <v>83</v>
      </c>
      <c r="B65" s="74">
        <f t="shared" si="1"/>
        <v>165</v>
      </c>
      <c r="C65" s="75">
        <f t="shared" si="2"/>
        <v>46</v>
      </c>
      <c r="D65" s="77">
        <v>165</v>
      </c>
      <c r="E65" s="78">
        <v>46</v>
      </c>
      <c r="F65" s="87"/>
      <c r="G65" s="77"/>
      <c r="H65" s="76">
        <f t="shared" si="3"/>
        <v>108200</v>
      </c>
      <c r="I65" s="76">
        <f t="shared" si="4"/>
        <v>108200</v>
      </c>
      <c r="J65" s="76">
        <f t="shared" si="5"/>
        <v>0</v>
      </c>
      <c r="K65" s="76">
        <f t="shared" si="6"/>
        <v>108200</v>
      </c>
      <c r="L65" s="77">
        <f t="shared" si="7"/>
        <v>86560</v>
      </c>
      <c r="M65" s="77">
        <f t="shared" si="8"/>
        <v>15148.000000000002</v>
      </c>
      <c r="N65" s="77">
        <f t="shared" si="9"/>
        <v>3246</v>
      </c>
      <c r="O65" s="77">
        <f t="shared" si="10"/>
        <v>3246</v>
      </c>
      <c r="P65" s="77">
        <f t="shared" si="11"/>
        <v>825</v>
      </c>
      <c r="Q65" s="77">
        <f t="shared" si="12"/>
        <v>825</v>
      </c>
      <c r="R65" s="77">
        <f t="shared" si="22"/>
        <v>0</v>
      </c>
      <c r="S65" s="77">
        <f t="shared" si="13"/>
        <v>3300</v>
      </c>
      <c r="T65" s="77">
        <f t="shared" si="14"/>
        <v>3300</v>
      </c>
      <c r="U65" s="77">
        <f t="shared" si="15"/>
        <v>0</v>
      </c>
      <c r="V65" s="77">
        <f t="shared" si="16"/>
        <v>100829</v>
      </c>
      <c r="W65" s="77">
        <f t="shared" si="17"/>
        <v>82435</v>
      </c>
      <c r="X65" s="77">
        <f t="shared" si="18"/>
        <v>15148.000000000002</v>
      </c>
      <c r="Y65" s="77">
        <f t="shared" si="19"/>
        <v>3246</v>
      </c>
      <c r="Z65" s="94">
        <f t="shared" si="20"/>
        <v>69194</v>
      </c>
      <c r="AA65" s="77">
        <v>65948</v>
      </c>
      <c r="AB65" s="77">
        <v>3246</v>
      </c>
      <c r="AC65" s="94">
        <f t="shared" si="24"/>
        <v>69194</v>
      </c>
      <c r="AD65" s="77">
        <v>65948</v>
      </c>
      <c r="AE65" s="77">
        <v>3246</v>
      </c>
      <c r="AF65" s="77">
        <f t="shared" si="21"/>
        <v>0</v>
      </c>
      <c r="AG65" s="77"/>
      <c r="AH65" s="77"/>
    </row>
    <row r="66" spans="1:34" ht="18" customHeight="1">
      <c r="A66" s="80" t="s">
        <v>84</v>
      </c>
      <c r="B66" s="74">
        <f t="shared" si="1"/>
        <v>51</v>
      </c>
      <c r="C66" s="75">
        <f t="shared" si="2"/>
        <v>45</v>
      </c>
      <c r="D66" s="77">
        <v>51</v>
      </c>
      <c r="E66" s="78">
        <v>45</v>
      </c>
      <c r="F66" s="87"/>
      <c r="G66" s="77"/>
      <c r="H66" s="76">
        <f t="shared" si="3"/>
        <v>39600</v>
      </c>
      <c r="I66" s="76">
        <f t="shared" si="4"/>
        <v>39600</v>
      </c>
      <c r="J66" s="76">
        <f t="shared" si="5"/>
        <v>0</v>
      </c>
      <c r="K66" s="76">
        <f t="shared" si="6"/>
        <v>39600</v>
      </c>
      <c r="L66" s="77">
        <f t="shared" si="7"/>
        <v>31680</v>
      </c>
      <c r="M66" s="77">
        <f t="shared" si="8"/>
        <v>5544.000000000001</v>
      </c>
      <c r="N66" s="77">
        <f t="shared" si="9"/>
        <v>1188</v>
      </c>
      <c r="O66" s="77">
        <f t="shared" si="10"/>
        <v>1188</v>
      </c>
      <c r="P66" s="77">
        <f t="shared" si="11"/>
        <v>255</v>
      </c>
      <c r="Q66" s="77">
        <f t="shared" si="12"/>
        <v>255</v>
      </c>
      <c r="R66" s="77">
        <f t="shared" si="22"/>
        <v>0</v>
      </c>
      <c r="S66" s="77">
        <f t="shared" si="13"/>
        <v>1020</v>
      </c>
      <c r="T66" s="77">
        <f t="shared" si="14"/>
        <v>1020</v>
      </c>
      <c r="U66" s="77">
        <f t="shared" si="15"/>
        <v>0</v>
      </c>
      <c r="V66" s="77">
        <f t="shared" si="16"/>
        <v>37137</v>
      </c>
      <c r="W66" s="77">
        <f t="shared" si="17"/>
        <v>30405</v>
      </c>
      <c r="X66" s="77">
        <f t="shared" si="18"/>
        <v>5544.000000000001</v>
      </c>
      <c r="Y66" s="77">
        <f t="shared" si="19"/>
        <v>1188</v>
      </c>
      <c r="Z66" s="94">
        <f t="shared" si="20"/>
        <v>25512</v>
      </c>
      <c r="AA66" s="77">
        <v>24324</v>
      </c>
      <c r="AB66" s="77">
        <v>1188</v>
      </c>
      <c r="AC66" s="94">
        <f t="shared" si="24"/>
        <v>25512</v>
      </c>
      <c r="AD66" s="77">
        <v>24324</v>
      </c>
      <c r="AE66" s="77">
        <v>1188</v>
      </c>
      <c r="AF66" s="77">
        <f t="shared" si="21"/>
        <v>0</v>
      </c>
      <c r="AG66" s="77"/>
      <c r="AH66" s="77"/>
    </row>
    <row r="67" spans="1:34" ht="18" customHeight="1">
      <c r="A67" s="80" t="s">
        <v>85</v>
      </c>
      <c r="B67" s="74">
        <f t="shared" si="1"/>
        <v>37</v>
      </c>
      <c r="C67" s="75">
        <f t="shared" si="2"/>
        <v>37</v>
      </c>
      <c r="D67" s="77">
        <v>37</v>
      </c>
      <c r="E67" s="78">
        <v>37</v>
      </c>
      <c r="F67" s="87"/>
      <c r="G67" s="77"/>
      <c r="H67" s="76">
        <f t="shared" si="3"/>
        <v>29600</v>
      </c>
      <c r="I67" s="76">
        <f t="shared" si="4"/>
        <v>29600</v>
      </c>
      <c r="J67" s="76">
        <f t="shared" si="5"/>
        <v>0</v>
      </c>
      <c r="K67" s="76">
        <f t="shared" si="6"/>
        <v>29600</v>
      </c>
      <c r="L67" s="77">
        <f t="shared" si="7"/>
        <v>23680</v>
      </c>
      <c r="M67" s="77">
        <f t="shared" si="8"/>
        <v>4144</v>
      </c>
      <c r="N67" s="77">
        <f t="shared" si="9"/>
        <v>888</v>
      </c>
      <c r="O67" s="77">
        <f t="shared" si="10"/>
        <v>888</v>
      </c>
      <c r="P67" s="77">
        <f t="shared" si="11"/>
        <v>185</v>
      </c>
      <c r="Q67" s="77">
        <f t="shared" si="12"/>
        <v>185</v>
      </c>
      <c r="R67" s="77">
        <f t="shared" si="22"/>
        <v>0</v>
      </c>
      <c r="S67" s="77">
        <f t="shared" si="13"/>
        <v>740</v>
      </c>
      <c r="T67" s="77">
        <f t="shared" si="14"/>
        <v>740</v>
      </c>
      <c r="U67" s="77">
        <f t="shared" si="15"/>
        <v>0</v>
      </c>
      <c r="V67" s="77">
        <f t="shared" si="16"/>
        <v>27787</v>
      </c>
      <c r="W67" s="77">
        <f t="shared" si="17"/>
        <v>22755</v>
      </c>
      <c r="X67" s="77">
        <f t="shared" si="18"/>
        <v>4144</v>
      </c>
      <c r="Y67" s="77">
        <f t="shared" si="19"/>
        <v>888</v>
      </c>
      <c r="Z67" s="94">
        <f t="shared" si="20"/>
        <v>19092</v>
      </c>
      <c r="AA67" s="77">
        <v>18204</v>
      </c>
      <c r="AB67" s="77">
        <v>888</v>
      </c>
      <c r="AC67" s="94">
        <f t="shared" si="24"/>
        <v>19092</v>
      </c>
      <c r="AD67" s="77">
        <v>18204</v>
      </c>
      <c r="AE67" s="77">
        <v>888</v>
      </c>
      <c r="AF67" s="77">
        <f t="shared" si="21"/>
        <v>0</v>
      </c>
      <c r="AG67" s="77"/>
      <c r="AH67" s="77"/>
    </row>
    <row r="68" spans="1:34" s="59" customFormat="1" ht="18" customHeight="1">
      <c r="A68" s="90" t="s">
        <v>86</v>
      </c>
      <c r="B68" s="84">
        <f t="shared" si="1"/>
        <v>448</v>
      </c>
      <c r="C68" s="85">
        <f t="shared" si="2"/>
        <v>244</v>
      </c>
      <c r="D68" s="72">
        <f aca="true" t="shared" si="29" ref="D68:AH68">SUM(D69:D74)</f>
        <v>448</v>
      </c>
      <c r="E68" s="72">
        <f t="shared" si="29"/>
        <v>244</v>
      </c>
      <c r="F68" s="72">
        <f t="shared" si="29"/>
        <v>0</v>
      </c>
      <c r="G68" s="72">
        <f t="shared" si="29"/>
        <v>0</v>
      </c>
      <c r="H68" s="72">
        <f t="shared" si="29"/>
        <v>317600</v>
      </c>
      <c r="I68" s="72">
        <f t="shared" si="29"/>
        <v>317600</v>
      </c>
      <c r="J68" s="72">
        <f t="shared" si="29"/>
        <v>0</v>
      </c>
      <c r="K68" s="72">
        <f t="shared" si="29"/>
        <v>317600</v>
      </c>
      <c r="L68" s="72">
        <f t="shared" si="29"/>
        <v>254080</v>
      </c>
      <c r="M68" s="72">
        <f t="shared" si="29"/>
        <v>44464</v>
      </c>
      <c r="N68" s="72">
        <f t="shared" si="29"/>
        <v>9528</v>
      </c>
      <c r="O68" s="72">
        <f t="shared" si="29"/>
        <v>9528</v>
      </c>
      <c r="P68" s="72">
        <f t="shared" si="29"/>
        <v>2240</v>
      </c>
      <c r="Q68" s="72">
        <f t="shared" si="29"/>
        <v>2240</v>
      </c>
      <c r="R68" s="72">
        <f t="shared" si="29"/>
        <v>0</v>
      </c>
      <c r="S68" s="72">
        <f t="shared" si="29"/>
        <v>8960</v>
      </c>
      <c r="T68" s="72">
        <f t="shared" si="29"/>
        <v>8960</v>
      </c>
      <c r="U68" s="72">
        <f t="shared" si="29"/>
        <v>0</v>
      </c>
      <c r="V68" s="72">
        <f t="shared" si="29"/>
        <v>296872</v>
      </c>
      <c r="W68" s="72">
        <f t="shared" si="29"/>
        <v>242880</v>
      </c>
      <c r="X68" s="72">
        <f t="shared" si="29"/>
        <v>44464</v>
      </c>
      <c r="Y68" s="72">
        <f t="shared" si="29"/>
        <v>9528</v>
      </c>
      <c r="Z68" s="72">
        <f t="shared" si="29"/>
        <v>203832</v>
      </c>
      <c r="AA68" s="72">
        <f t="shared" si="29"/>
        <v>194304</v>
      </c>
      <c r="AB68" s="72">
        <f t="shared" si="29"/>
        <v>9528</v>
      </c>
      <c r="AC68" s="72">
        <f t="shared" si="29"/>
        <v>203832</v>
      </c>
      <c r="AD68" s="72">
        <f t="shared" si="29"/>
        <v>194304</v>
      </c>
      <c r="AE68" s="72">
        <f t="shared" si="29"/>
        <v>9528</v>
      </c>
      <c r="AF68" s="72">
        <f t="shared" si="29"/>
        <v>0</v>
      </c>
      <c r="AG68" s="72">
        <f t="shared" si="29"/>
        <v>0</v>
      </c>
      <c r="AH68" s="72">
        <f t="shared" si="29"/>
        <v>0</v>
      </c>
    </row>
    <row r="69" spans="1:34" ht="18" customHeight="1">
      <c r="A69" s="80" t="s">
        <v>87</v>
      </c>
      <c r="B69" s="74">
        <f t="shared" si="1"/>
        <v>170</v>
      </c>
      <c r="C69" s="75">
        <f t="shared" si="2"/>
        <v>141</v>
      </c>
      <c r="D69" s="77">
        <v>170</v>
      </c>
      <c r="E69" s="78">
        <v>141</v>
      </c>
      <c r="F69" s="87"/>
      <c r="G69" s="77"/>
      <c r="H69" s="76">
        <f t="shared" si="3"/>
        <v>130200</v>
      </c>
      <c r="I69" s="76">
        <f t="shared" si="4"/>
        <v>130200</v>
      </c>
      <c r="J69" s="76">
        <f t="shared" si="5"/>
        <v>0</v>
      </c>
      <c r="K69" s="76">
        <f t="shared" si="6"/>
        <v>130200</v>
      </c>
      <c r="L69" s="77">
        <f t="shared" si="7"/>
        <v>104160</v>
      </c>
      <c r="M69" s="77">
        <f t="shared" si="8"/>
        <v>18228</v>
      </c>
      <c r="N69" s="77">
        <f t="shared" si="9"/>
        <v>3906</v>
      </c>
      <c r="O69" s="77">
        <f t="shared" si="10"/>
        <v>3906</v>
      </c>
      <c r="P69" s="77">
        <f t="shared" si="11"/>
        <v>850</v>
      </c>
      <c r="Q69" s="77">
        <f t="shared" si="12"/>
        <v>850</v>
      </c>
      <c r="R69" s="77">
        <f t="shared" si="22"/>
        <v>0</v>
      </c>
      <c r="S69" s="77">
        <f t="shared" si="13"/>
        <v>3400</v>
      </c>
      <c r="T69" s="77">
        <f t="shared" si="14"/>
        <v>3400</v>
      </c>
      <c r="U69" s="77">
        <f t="shared" si="15"/>
        <v>0</v>
      </c>
      <c r="V69" s="77">
        <f t="shared" si="16"/>
        <v>122044</v>
      </c>
      <c r="W69" s="77">
        <f t="shared" si="17"/>
        <v>99910</v>
      </c>
      <c r="X69" s="77">
        <f t="shared" si="18"/>
        <v>18228</v>
      </c>
      <c r="Y69" s="77">
        <f t="shared" si="19"/>
        <v>3906</v>
      </c>
      <c r="Z69" s="94">
        <f t="shared" si="20"/>
        <v>83834</v>
      </c>
      <c r="AA69" s="77">
        <v>79928</v>
      </c>
      <c r="AB69" s="77">
        <v>3906</v>
      </c>
      <c r="AC69" s="94">
        <f t="shared" si="24"/>
        <v>83834</v>
      </c>
      <c r="AD69" s="77">
        <v>79928</v>
      </c>
      <c r="AE69" s="77">
        <v>3906</v>
      </c>
      <c r="AF69" s="77">
        <f t="shared" si="21"/>
        <v>0</v>
      </c>
      <c r="AG69" s="77"/>
      <c r="AH69" s="77"/>
    </row>
    <row r="70" spans="1:34" ht="18" customHeight="1">
      <c r="A70" s="80" t="s">
        <v>88</v>
      </c>
      <c r="B70" s="74">
        <f t="shared" si="1"/>
        <v>61</v>
      </c>
      <c r="C70" s="75">
        <f t="shared" si="2"/>
        <v>54</v>
      </c>
      <c r="D70" s="77">
        <v>61</v>
      </c>
      <c r="E70" s="78">
        <v>54</v>
      </c>
      <c r="F70" s="87"/>
      <c r="G70" s="77"/>
      <c r="H70" s="76">
        <f t="shared" si="3"/>
        <v>47400</v>
      </c>
      <c r="I70" s="76">
        <f t="shared" si="4"/>
        <v>47400</v>
      </c>
      <c r="J70" s="76">
        <f t="shared" si="5"/>
        <v>0</v>
      </c>
      <c r="K70" s="76">
        <f t="shared" si="6"/>
        <v>47400</v>
      </c>
      <c r="L70" s="77">
        <f t="shared" si="7"/>
        <v>37920</v>
      </c>
      <c r="M70" s="77">
        <f t="shared" si="8"/>
        <v>6636.000000000001</v>
      </c>
      <c r="N70" s="77">
        <f t="shared" si="9"/>
        <v>1422</v>
      </c>
      <c r="O70" s="77">
        <f t="shared" si="10"/>
        <v>1422</v>
      </c>
      <c r="P70" s="77">
        <f t="shared" si="11"/>
        <v>305</v>
      </c>
      <c r="Q70" s="77">
        <f t="shared" si="12"/>
        <v>305</v>
      </c>
      <c r="R70" s="77">
        <f t="shared" si="22"/>
        <v>0</v>
      </c>
      <c r="S70" s="77">
        <f t="shared" si="13"/>
        <v>1220</v>
      </c>
      <c r="T70" s="77">
        <f t="shared" si="14"/>
        <v>1220</v>
      </c>
      <c r="U70" s="77">
        <f t="shared" si="15"/>
        <v>0</v>
      </c>
      <c r="V70" s="77">
        <f t="shared" si="16"/>
        <v>44453</v>
      </c>
      <c r="W70" s="77">
        <f t="shared" si="17"/>
        <v>36395</v>
      </c>
      <c r="X70" s="77">
        <f t="shared" si="18"/>
        <v>6636.000000000001</v>
      </c>
      <c r="Y70" s="77">
        <f t="shared" si="19"/>
        <v>1422</v>
      </c>
      <c r="Z70" s="94">
        <f t="shared" si="20"/>
        <v>30538</v>
      </c>
      <c r="AA70" s="77">
        <v>29116</v>
      </c>
      <c r="AB70" s="77">
        <v>1422</v>
      </c>
      <c r="AC70" s="94">
        <f t="shared" si="24"/>
        <v>30538</v>
      </c>
      <c r="AD70" s="77">
        <v>29116</v>
      </c>
      <c r="AE70" s="77">
        <v>1422</v>
      </c>
      <c r="AF70" s="77">
        <f t="shared" si="21"/>
        <v>0</v>
      </c>
      <c r="AG70" s="77"/>
      <c r="AH70" s="77"/>
    </row>
    <row r="71" spans="1:34" ht="18" customHeight="1">
      <c r="A71" s="80" t="s">
        <v>89</v>
      </c>
      <c r="B71" s="74">
        <f aca="true" t="shared" si="30" ref="B71:B94">D71+F71</f>
        <v>30</v>
      </c>
      <c r="C71" s="75">
        <f aca="true" t="shared" si="31" ref="C71:C94">E71+G71</f>
        <v>6</v>
      </c>
      <c r="D71" s="77">
        <v>30</v>
      </c>
      <c r="E71" s="78">
        <v>6</v>
      </c>
      <c r="F71" s="87"/>
      <c r="G71" s="77"/>
      <c r="H71" s="76">
        <f aca="true" t="shared" si="32" ref="H71:H94">I71+J71</f>
        <v>19200</v>
      </c>
      <c r="I71" s="76">
        <f aca="true" t="shared" si="33" ref="I71:I94">D71*600+E71*200</f>
        <v>19200</v>
      </c>
      <c r="J71" s="76">
        <f aca="true" t="shared" si="34" ref="J71:J94">F71*800+G71*200</f>
        <v>0</v>
      </c>
      <c r="K71" s="76">
        <f aca="true" t="shared" si="35" ref="K71:K94">L71+M71+N71+O71</f>
        <v>19200</v>
      </c>
      <c r="L71" s="77">
        <f aca="true" t="shared" si="36" ref="L71:L94">H71*0.8</f>
        <v>15360</v>
      </c>
      <c r="M71" s="77">
        <f aca="true" t="shared" si="37" ref="M71:M94">H71*0.14</f>
        <v>2688.0000000000005</v>
      </c>
      <c r="N71" s="77">
        <f aca="true" t="shared" si="38" ref="N71:N94">H71*0.03</f>
        <v>576</v>
      </c>
      <c r="O71" s="77">
        <f aca="true" t="shared" si="39" ref="O71:O94">H71*0.03</f>
        <v>576</v>
      </c>
      <c r="P71" s="77">
        <f aca="true" t="shared" si="40" ref="P71:P94">Q71+R71</f>
        <v>150</v>
      </c>
      <c r="Q71" s="77">
        <f aca="true" t="shared" si="41" ref="Q71:Q94">D71*5</f>
        <v>150</v>
      </c>
      <c r="R71" s="77">
        <f aca="true" t="shared" si="42" ref="R71:R94">F71*5</f>
        <v>0</v>
      </c>
      <c r="S71" s="77">
        <f aca="true" t="shared" si="43" ref="S71:S94">T71+U71</f>
        <v>600</v>
      </c>
      <c r="T71" s="77">
        <f aca="true" t="shared" si="44" ref="T71:T94">D71*20</f>
        <v>600</v>
      </c>
      <c r="U71" s="77">
        <f aca="true" t="shared" si="45" ref="U71:U94">F71*20</f>
        <v>0</v>
      </c>
      <c r="V71" s="77">
        <f aca="true" t="shared" si="46" ref="V71:V94">W71+X71+Y71</f>
        <v>17874</v>
      </c>
      <c r="W71" s="77">
        <f aca="true" t="shared" si="47" ref="W71:W94">L71-P71-S71</f>
        <v>14610</v>
      </c>
      <c r="X71" s="77">
        <f aca="true" t="shared" si="48" ref="X71:X94">M71</f>
        <v>2688.0000000000005</v>
      </c>
      <c r="Y71" s="77">
        <f aca="true" t="shared" si="49" ref="Y71:Y94">N71</f>
        <v>576</v>
      </c>
      <c r="Z71" s="94">
        <f aca="true" t="shared" si="50" ref="Z71:Z94">AA71+AB71</f>
        <v>12264</v>
      </c>
      <c r="AA71" s="77">
        <v>11688</v>
      </c>
      <c r="AB71" s="77">
        <v>576</v>
      </c>
      <c r="AC71" s="94">
        <f t="shared" si="24"/>
        <v>12264</v>
      </c>
      <c r="AD71" s="77">
        <v>11688</v>
      </c>
      <c r="AE71" s="77">
        <v>576</v>
      </c>
      <c r="AF71" s="77">
        <f aca="true" t="shared" si="51" ref="AF71:AF94">AG71+AH71</f>
        <v>0</v>
      </c>
      <c r="AG71" s="77"/>
      <c r="AH71" s="77"/>
    </row>
    <row r="72" spans="1:34" ht="18" customHeight="1">
      <c r="A72" s="80" t="s">
        <v>90</v>
      </c>
      <c r="B72" s="74">
        <f t="shared" si="30"/>
        <v>47</v>
      </c>
      <c r="C72" s="75">
        <f t="shared" si="31"/>
        <v>8</v>
      </c>
      <c r="D72" s="77">
        <v>47</v>
      </c>
      <c r="E72" s="78">
        <v>8</v>
      </c>
      <c r="F72" s="87"/>
      <c r="G72" s="77"/>
      <c r="H72" s="76">
        <f t="shared" si="32"/>
        <v>29800</v>
      </c>
      <c r="I72" s="76">
        <f t="shared" si="33"/>
        <v>29800</v>
      </c>
      <c r="J72" s="76">
        <f t="shared" si="34"/>
        <v>0</v>
      </c>
      <c r="K72" s="76">
        <f t="shared" si="35"/>
        <v>29800</v>
      </c>
      <c r="L72" s="77">
        <f t="shared" si="36"/>
        <v>23840</v>
      </c>
      <c r="M72" s="77">
        <f t="shared" si="37"/>
        <v>4172</v>
      </c>
      <c r="N72" s="77">
        <f t="shared" si="38"/>
        <v>894</v>
      </c>
      <c r="O72" s="77">
        <f t="shared" si="39"/>
        <v>894</v>
      </c>
      <c r="P72" s="77">
        <f t="shared" si="40"/>
        <v>235</v>
      </c>
      <c r="Q72" s="77">
        <f t="shared" si="41"/>
        <v>235</v>
      </c>
      <c r="R72" s="77">
        <f t="shared" si="42"/>
        <v>0</v>
      </c>
      <c r="S72" s="77">
        <f t="shared" si="43"/>
        <v>940</v>
      </c>
      <c r="T72" s="77">
        <f t="shared" si="44"/>
        <v>940</v>
      </c>
      <c r="U72" s="77">
        <f t="shared" si="45"/>
        <v>0</v>
      </c>
      <c r="V72" s="77">
        <f t="shared" si="46"/>
        <v>27731</v>
      </c>
      <c r="W72" s="77">
        <f t="shared" si="47"/>
        <v>22665</v>
      </c>
      <c r="X72" s="77">
        <f t="shared" si="48"/>
        <v>4172</v>
      </c>
      <c r="Y72" s="77">
        <f t="shared" si="49"/>
        <v>894</v>
      </c>
      <c r="Z72" s="94">
        <f t="shared" si="50"/>
        <v>19026</v>
      </c>
      <c r="AA72" s="77">
        <v>18132</v>
      </c>
      <c r="AB72" s="77">
        <v>894</v>
      </c>
      <c r="AC72" s="94">
        <f t="shared" si="24"/>
        <v>19026</v>
      </c>
      <c r="AD72" s="77">
        <v>18132</v>
      </c>
      <c r="AE72" s="77">
        <v>894</v>
      </c>
      <c r="AF72" s="77">
        <f t="shared" si="51"/>
        <v>0</v>
      </c>
      <c r="AG72" s="77"/>
      <c r="AH72" s="77"/>
    </row>
    <row r="73" spans="1:34" ht="18" customHeight="1">
      <c r="A73" s="80" t="s">
        <v>91</v>
      </c>
      <c r="B73" s="74">
        <f t="shared" si="30"/>
        <v>116</v>
      </c>
      <c r="C73" s="75">
        <f t="shared" si="31"/>
        <v>35</v>
      </c>
      <c r="D73" s="77">
        <v>116</v>
      </c>
      <c r="E73" s="78">
        <v>35</v>
      </c>
      <c r="F73" s="87"/>
      <c r="G73" s="77"/>
      <c r="H73" s="76">
        <f t="shared" si="32"/>
        <v>76600</v>
      </c>
      <c r="I73" s="76">
        <f t="shared" si="33"/>
        <v>76600</v>
      </c>
      <c r="J73" s="76">
        <f t="shared" si="34"/>
        <v>0</v>
      </c>
      <c r="K73" s="76">
        <f t="shared" si="35"/>
        <v>76600</v>
      </c>
      <c r="L73" s="77">
        <f t="shared" si="36"/>
        <v>61280</v>
      </c>
      <c r="M73" s="77">
        <f t="shared" si="37"/>
        <v>10724.000000000002</v>
      </c>
      <c r="N73" s="77">
        <f t="shared" si="38"/>
        <v>2298</v>
      </c>
      <c r="O73" s="77">
        <f t="shared" si="39"/>
        <v>2298</v>
      </c>
      <c r="P73" s="77">
        <f t="shared" si="40"/>
        <v>580</v>
      </c>
      <c r="Q73" s="77">
        <f t="shared" si="41"/>
        <v>580</v>
      </c>
      <c r="R73" s="77">
        <f t="shared" si="42"/>
        <v>0</v>
      </c>
      <c r="S73" s="77">
        <f t="shared" si="43"/>
        <v>2320</v>
      </c>
      <c r="T73" s="77">
        <f t="shared" si="44"/>
        <v>2320</v>
      </c>
      <c r="U73" s="77">
        <f t="shared" si="45"/>
        <v>0</v>
      </c>
      <c r="V73" s="77">
        <f t="shared" si="46"/>
        <v>71402</v>
      </c>
      <c r="W73" s="77">
        <f t="shared" si="47"/>
        <v>58380</v>
      </c>
      <c r="X73" s="77">
        <f t="shared" si="48"/>
        <v>10724.000000000002</v>
      </c>
      <c r="Y73" s="77">
        <f t="shared" si="49"/>
        <v>2298</v>
      </c>
      <c r="Z73" s="94">
        <f t="shared" si="50"/>
        <v>49002</v>
      </c>
      <c r="AA73" s="77">
        <v>46704</v>
      </c>
      <c r="AB73" s="77">
        <v>2298</v>
      </c>
      <c r="AC73" s="94">
        <f t="shared" si="24"/>
        <v>49002</v>
      </c>
      <c r="AD73" s="77">
        <v>46704</v>
      </c>
      <c r="AE73" s="77">
        <v>2298</v>
      </c>
      <c r="AF73" s="77">
        <f t="shared" si="51"/>
        <v>0</v>
      </c>
      <c r="AG73" s="77"/>
      <c r="AH73" s="77"/>
    </row>
    <row r="74" spans="1:34" ht="18" customHeight="1">
      <c r="A74" s="80" t="s">
        <v>92</v>
      </c>
      <c r="B74" s="74">
        <f t="shared" si="30"/>
        <v>24</v>
      </c>
      <c r="C74" s="75">
        <f t="shared" si="31"/>
        <v>0</v>
      </c>
      <c r="D74" s="77">
        <v>24</v>
      </c>
      <c r="E74" s="78">
        <v>0</v>
      </c>
      <c r="F74" s="87"/>
      <c r="G74" s="77"/>
      <c r="H74" s="76">
        <f t="shared" si="32"/>
        <v>14400</v>
      </c>
      <c r="I74" s="76">
        <f t="shared" si="33"/>
        <v>14400</v>
      </c>
      <c r="J74" s="76">
        <f t="shared" si="34"/>
        <v>0</v>
      </c>
      <c r="K74" s="76">
        <f t="shared" si="35"/>
        <v>14400</v>
      </c>
      <c r="L74" s="77">
        <f t="shared" si="36"/>
        <v>11520</v>
      </c>
      <c r="M74" s="77">
        <f t="shared" si="37"/>
        <v>2016.0000000000002</v>
      </c>
      <c r="N74" s="77">
        <f t="shared" si="38"/>
        <v>432</v>
      </c>
      <c r="O74" s="77">
        <f t="shared" si="39"/>
        <v>432</v>
      </c>
      <c r="P74" s="77">
        <f t="shared" si="40"/>
        <v>120</v>
      </c>
      <c r="Q74" s="77">
        <f t="shared" si="41"/>
        <v>120</v>
      </c>
      <c r="R74" s="77">
        <f t="shared" si="42"/>
        <v>0</v>
      </c>
      <c r="S74" s="77">
        <f t="shared" si="43"/>
        <v>480</v>
      </c>
      <c r="T74" s="77">
        <f t="shared" si="44"/>
        <v>480</v>
      </c>
      <c r="U74" s="77">
        <f t="shared" si="45"/>
        <v>0</v>
      </c>
      <c r="V74" s="77">
        <f t="shared" si="46"/>
        <v>13368</v>
      </c>
      <c r="W74" s="77">
        <f t="shared" si="47"/>
        <v>10920</v>
      </c>
      <c r="X74" s="77">
        <f t="shared" si="48"/>
        <v>2016.0000000000002</v>
      </c>
      <c r="Y74" s="77">
        <f t="shared" si="49"/>
        <v>432</v>
      </c>
      <c r="Z74" s="94">
        <f t="shared" si="50"/>
        <v>9168</v>
      </c>
      <c r="AA74" s="77">
        <v>8736</v>
      </c>
      <c r="AB74" s="77">
        <v>432</v>
      </c>
      <c r="AC74" s="94">
        <f t="shared" si="24"/>
        <v>9168</v>
      </c>
      <c r="AD74" s="77">
        <v>8736</v>
      </c>
      <c r="AE74" s="77">
        <v>432</v>
      </c>
      <c r="AF74" s="77">
        <f t="shared" si="51"/>
        <v>0</v>
      </c>
      <c r="AG74" s="77"/>
      <c r="AH74" s="77"/>
    </row>
    <row r="75" spans="1:34" s="59" customFormat="1" ht="18" customHeight="1">
      <c r="A75" s="90" t="s">
        <v>93</v>
      </c>
      <c r="B75" s="84">
        <f t="shared" si="30"/>
        <v>1268</v>
      </c>
      <c r="C75" s="85">
        <f t="shared" si="31"/>
        <v>664</v>
      </c>
      <c r="D75" s="72">
        <f aca="true" t="shared" si="52" ref="D75:AH75">SUM(D76:D85)</f>
        <v>880</v>
      </c>
      <c r="E75" s="72">
        <f t="shared" si="52"/>
        <v>366</v>
      </c>
      <c r="F75" s="72">
        <f t="shared" si="52"/>
        <v>388</v>
      </c>
      <c r="G75" s="72">
        <f t="shared" si="52"/>
        <v>298</v>
      </c>
      <c r="H75" s="72">
        <f t="shared" si="52"/>
        <v>971200</v>
      </c>
      <c r="I75" s="72">
        <f t="shared" si="52"/>
        <v>601200</v>
      </c>
      <c r="J75" s="72">
        <f t="shared" si="52"/>
        <v>370000</v>
      </c>
      <c r="K75" s="72">
        <f t="shared" si="52"/>
        <v>971200</v>
      </c>
      <c r="L75" s="72">
        <f t="shared" si="52"/>
        <v>776960</v>
      </c>
      <c r="M75" s="72">
        <f t="shared" si="52"/>
        <v>135968.00000000003</v>
      </c>
      <c r="N75" s="72">
        <f t="shared" si="52"/>
        <v>29136</v>
      </c>
      <c r="O75" s="72">
        <f t="shared" si="52"/>
        <v>29136</v>
      </c>
      <c r="P75" s="72">
        <f t="shared" si="52"/>
        <v>6300</v>
      </c>
      <c r="Q75" s="72">
        <f t="shared" si="52"/>
        <v>4400</v>
      </c>
      <c r="R75" s="72">
        <f t="shared" si="52"/>
        <v>1900</v>
      </c>
      <c r="S75" s="72">
        <f t="shared" si="52"/>
        <v>25400</v>
      </c>
      <c r="T75" s="72">
        <f t="shared" si="52"/>
        <v>17600</v>
      </c>
      <c r="U75" s="72">
        <f t="shared" si="52"/>
        <v>7800</v>
      </c>
      <c r="V75" s="72">
        <f t="shared" si="52"/>
        <v>910364</v>
      </c>
      <c r="W75" s="72">
        <f t="shared" si="52"/>
        <v>745260</v>
      </c>
      <c r="X75" s="72">
        <f t="shared" si="52"/>
        <v>135968.00000000003</v>
      </c>
      <c r="Y75" s="72">
        <f t="shared" si="52"/>
        <v>29136</v>
      </c>
      <c r="Z75" s="72">
        <f t="shared" si="52"/>
        <v>625344</v>
      </c>
      <c r="AA75" s="72">
        <f t="shared" si="52"/>
        <v>596208</v>
      </c>
      <c r="AB75" s="72">
        <f t="shared" si="52"/>
        <v>29136</v>
      </c>
      <c r="AC75" s="72">
        <f t="shared" si="52"/>
        <v>385204</v>
      </c>
      <c r="AD75" s="72">
        <f t="shared" si="52"/>
        <v>367168</v>
      </c>
      <c r="AE75" s="72">
        <f t="shared" si="52"/>
        <v>18036</v>
      </c>
      <c r="AF75" s="72">
        <f t="shared" si="52"/>
        <v>240140</v>
      </c>
      <c r="AG75" s="72">
        <f t="shared" si="52"/>
        <v>229040</v>
      </c>
      <c r="AH75" s="72">
        <f t="shared" si="52"/>
        <v>11100</v>
      </c>
    </row>
    <row r="76" spans="1:34" s="60" customFormat="1" ht="18" customHeight="1">
      <c r="A76" s="97" t="s">
        <v>94</v>
      </c>
      <c r="B76" s="74">
        <f t="shared" si="30"/>
        <v>388</v>
      </c>
      <c r="C76" s="75">
        <f t="shared" si="31"/>
        <v>298</v>
      </c>
      <c r="D76" s="87"/>
      <c r="E76" s="87"/>
      <c r="F76" s="77">
        <v>388</v>
      </c>
      <c r="G76" s="78">
        <v>298</v>
      </c>
      <c r="H76" s="76">
        <f t="shared" si="32"/>
        <v>370000</v>
      </c>
      <c r="I76" s="76">
        <f t="shared" si="33"/>
        <v>0</v>
      </c>
      <c r="J76" s="76">
        <f t="shared" si="34"/>
        <v>370000</v>
      </c>
      <c r="K76" s="76">
        <f t="shared" si="35"/>
        <v>370000</v>
      </c>
      <c r="L76" s="77">
        <f t="shared" si="36"/>
        <v>296000</v>
      </c>
      <c r="M76" s="77">
        <f t="shared" si="37"/>
        <v>51800.00000000001</v>
      </c>
      <c r="N76" s="77">
        <f t="shared" si="38"/>
        <v>11100</v>
      </c>
      <c r="O76" s="77">
        <f t="shared" si="39"/>
        <v>11100</v>
      </c>
      <c r="P76" s="77">
        <f t="shared" si="40"/>
        <v>1900</v>
      </c>
      <c r="Q76" s="77">
        <f t="shared" si="41"/>
        <v>0</v>
      </c>
      <c r="R76" s="77">
        <v>1900</v>
      </c>
      <c r="S76" s="77">
        <f t="shared" si="43"/>
        <v>7800</v>
      </c>
      <c r="T76" s="77">
        <f t="shared" si="44"/>
        <v>0</v>
      </c>
      <c r="U76" s="77">
        <v>7800</v>
      </c>
      <c r="V76" s="77">
        <f t="shared" si="46"/>
        <v>349200</v>
      </c>
      <c r="W76" s="77">
        <f t="shared" si="47"/>
        <v>286300</v>
      </c>
      <c r="X76" s="77">
        <f t="shared" si="48"/>
        <v>51800.00000000001</v>
      </c>
      <c r="Y76" s="77">
        <f t="shared" si="49"/>
        <v>11100</v>
      </c>
      <c r="Z76" s="94">
        <f t="shared" si="50"/>
        <v>240140</v>
      </c>
      <c r="AA76" s="77">
        <v>229040</v>
      </c>
      <c r="AB76" s="77">
        <v>11100</v>
      </c>
      <c r="AC76" s="94">
        <f aca="true" t="shared" si="53" ref="AC76:AC94">AD76+AE76</f>
        <v>0</v>
      </c>
      <c r="AD76" s="77"/>
      <c r="AE76" s="94"/>
      <c r="AF76" s="77">
        <f t="shared" si="51"/>
        <v>240140</v>
      </c>
      <c r="AG76" s="77">
        <v>229040</v>
      </c>
      <c r="AH76" s="77">
        <v>11100</v>
      </c>
    </row>
    <row r="77" spans="1:34" ht="18" customHeight="1">
      <c r="A77" s="80" t="s">
        <v>95</v>
      </c>
      <c r="B77" s="74">
        <f t="shared" si="30"/>
        <v>284</v>
      </c>
      <c r="C77" s="75">
        <f t="shared" si="31"/>
        <v>25</v>
      </c>
      <c r="D77" s="77">
        <v>284</v>
      </c>
      <c r="E77" s="78">
        <v>25</v>
      </c>
      <c r="F77" s="87"/>
      <c r="G77" s="77"/>
      <c r="H77" s="76">
        <f t="shared" si="32"/>
        <v>175400</v>
      </c>
      <c r="I77" s="76">
        <f t="shared" si="33"/>
        <v>175400</v>
      </c>
      <c r="J77" s="76">
        <f t="shared" si="34"/>
        <v>0</v>
      </c>
      <c r="K77" s="76">
        <f t="shared" si="35"/>
        <v>175400</v>
      </c>
      <c r="L77" s="77">
        <f t="shared" si="36"/>
        <v>140320</v>
      </c>
      <c r="M77" s="77">
        <f t="shared" si="37"/>
        <v>24556.000000000004</v>
      </c>
      <c r="N77" s="77">
        <f t="shared" si="38"/>
        <v>5262</v>
      </c>
      <c r="O77" s="77">
        <f t="shared" si="39"/>
        <v>5262</v>
      </c>
      <c r="P77" s="77">
        <f t="shared" si="40"/>
        <v>1420</v>
      </c>
      <c r="Q77" s="77">
        <f t="shared" si="41"/>
        <v>1420</v>
      </c>
      <c r="R77" s="77">
        <f t="shared" si="42"/>
        <v>0</v>
      </c>
      <c r="S77" s="77">
        <f t="shared" si="43"/>
        <v>5680</v>
      </c>
      <c r="T77" s="77">
        <f t="shared" si="44"/>
        <v>5680</v>
      </c>
      <c r="U77" s="77">
        <f t="shared" si="45"/>
        <v>0</v>
      </c>
      <c r="V77" s="77">
        <f t="shared" si="46"/>
        <v>163038</v>
      </c>
      <c r="W77" s="77">
        <f t="shared" si="47"/>
        <v>133220</v>
      </c>
      <c r="X77" s="77">
        <f t="shared" si="48"/>
        <v>24556.000000000004</v>
      </c>
      <c r="Y77" s="77">
        <f t="shared" si="49"/>
        <v>5262</v>
      </c>
      <c r="Z77" s="94">
        <f t="shared" si="50"/>
        <v>111838</v>
      </c>
      <c r="AA77" s="77">
        <v>106576</v>
      </c>
      <c r="AB77" s="77">
        <v>5262</v>
      </c>
      <c r="AC77" s="94">
        <f t="shared" si="53"/>
        <v>111838</v>
      </c>
      <c r="AD77" s="77">
        <v>106576</v>
      </c>
      <c r="AE77" s="77">
        <v>5262</v>
      </c>
      <c r="AF77" s="77">
        <f t="shared" si="51"/>
        <v>0</v>
      </c>
      <c r="AG77" s="77"/>
      <c r="AH77" s="77"/>
    </row>
    <row r="78" spans="1:34" ht="18" customHeight="1">
      <c r="A78" s="80" t="s">
        <v>96</v>
      </c>
      <c r="B78" s="74">
        <f t="shared" si="30"/>
        <v>75</v>
      </c>
      <c r="C78" s="75">
        <f t="shared" si="31"/>
        <v>58</v>
      </c>
      <c r="D78" s="77">
        <v>75</v>
      </c>
      <c r="E78" s="78">
        <v>58</v>
      </c>
      <c r="F78" s="87"/>
      <c r="G78" s="77"/>
      <c r="H78" s="76">
        <f t="shared" si="32"/>
        <v>56600</v>
      </c>
      <c r="I78" s="76">
        <f t="shared" si="33"/>
        <v>56600</v>
      </c>
      <c r="J78" s="76">
        <f t="shared" si="34"/>
        <v>0</v>
      </c>
      <c r="K78" s="76">
        <f t="shared" si="35"/>
        <v>56600</v>
      </c>
      <c r="L78" s="77">
        <f t="shared" si="36"/>
        <v>45280</v>
      </c>
      <c r="M78" s="77">
        <f t="shared" si="37"/>
        <v>7924.000000000001</v>
      </c>
      <c r="N78" s="77">
        <f t="shared" si="38"/>
        <v>1698</v>
      </c>
      <c r="O78" s="77">
        <f t="shared" si="39"/>
        <v>1698</v>
      </c>
      <c r="P78" s="77">
        <f t="shared" si="40"/>
        <v>375</v>
      </c>
      <c r="Q78" s="77">
        <f t="shared" si="41"/>
        <v>375</v>
      </c>
      <c r="R78" s="77">
        <f t="shared" si="42"/>
        <v>0</v>
      </c>
      <c r="S78" s="77">
        <f t="shared" si="43"/>
        <v>1500</v>
      </c>
      <c r="T78" s="77">
        <f t="shared" si="44"/>
        <v>1500</v>
      </c>
      <c r="U78" s="77">
        <f t="shared" si="45"/>
        <v>0</v>
      </c>
      <c r="V78" s="77">
        <f t="shared" si="46"/>
        <v>53027</v>
      </c>
      <c r="W78" s="77">
        <f t="shared" si="47"/>
        <v>43405</v>
      </c>
      <c r="X78" s="77">
        <f t="shared" si="48"/>
        <v>7924.000000000001</v>
      </c>
      <c r="Y78" s="77">
        <f t="shared" si="49"/>
        <v>1698</v>
      </c>
      <c r="Z78" s="94">
        <f t="shared" si="50"/>
        <v>36422</v>
      </c>
      <c r="AA78" s="77">
        <v>34724</v>
      </c>
      <c r="AB78" s="77">
        <v>1698</v>
      </c>
      <c r="AC78" s="94">
        <f t="shared" si="53"/>
        <v>36422</v>
      </c>
      <c r="AD78" s="77">
        <v>34724</v>
      </c>
      <c r="AE78" s="77">
        <v>1698</v>
      </c>
      <c r="AF78" s="77">
        <f t="shared" si="51"/>
        <v>0</v>
      </c>
      <c r="AG78" s="77"/>
      <c r="AH78" s="77"/>
    </row>
    <row r="79" spans="1:34" ht="18" customHeight="1">
      <c r="A79" s="80" t="s">
        <v>97</v>
      </c>
      <c r="B79" s="74">
        <f t="shared" si="30"/>
        <v>143</v>
      </c>
      <c r="C79" s="75">
        <f t="shared" si="31"/>
        <v>72</v>
      </c>
      <c r="D79" s="77">
        <v>143</v>
      </c>
      <c r="E79" s="78">
        <v>72</v>
      </c>
      <c r="F79" s="87"/>
      <c r="G79" s="77"/>
      <c r="H79" s="76">
        <f t="shared" si="32"/>
        <v>100200</v>
      </c>
      <c r="I79" s="76">
        <f t="shared" si="33"/>
        <v>100200</v>
      </c>
      <c r="J79" s="76">
        <f t="shared" si="34"/>
        <v>0</v>
      </c>
      <c r="K79" s="76">
        <f t="shared" si="35"/>
        <v>100200</v>
      </c>
      <c r="L79" s="77">
        <f t="shared" si="36"/>
        <v>80160</v>
      </c>
      <c r="M79" s="77">
        <f t="shared" si="37"/>
        <v>14028.000000000002</v>
      </c>
      <c r="N79" s="77">
        <f t="shared" si="38"/>
        <v>3006</v>
      </c>
      <c r="O79" s="77">
        <f t="shared" si="39"/>
        <v>3006</v>
      </c>
      <c r="P79" s="77">
        <f t="shared" si="40"/>
        <v>715</v>
      </c>
      <c r="Q79" s="77">
        <f t="shared" si="41"/>
        <v>715</v>
      </c>
      <c r="R79" s="77">
        <f t="shared" si="42"/>
        <v>0</v>
      </c>
      <c r="S79" s="77">
        <f t="shared" si="43"/>
        <v>2860</v>
      </c>
      <c r="T79" s="77">
        <f t="shared" si="44"/>
        <v>2860</v>
      </c>
      <c r="U79" s="77">
        <f t="shared" si="45"/>
        <v>0</v>
      </c>
      <c r="V79" s="77">
        <f t="shared" si="46"/>
        <v>93619</v>
      </c>
      <c r="W79" s="77">
        <f t="shared" si="47"/>
        <v>76585</v>
      </c>
      <c r="X79" s="77">
        <f t="shared" si="48"/>
        <v>14028.000000000002</v>
      </c>
      <c r="Y79" s="77">
        <f t="shared" si="49"/>
        <v>3006</v>
      </c>
      <c r="Z79" s="94">
        <f t="shared" si="50"/>
        <v>64274</v>
      </c>
      <c r="AA79" s="77">
        <v>61268</v>
      </c>
      <c r="AB79" s="77">
        <v>3006</v>
      </c>
      <c r="AC79" s="94">
        <f t="shared" si="53"/>
        <v>64274</v>
      </c>
      <c r="AD79" s="77">
        <v>61268</v>
      </c>
      <c r="AE79" s="77">
        <v>3006</v>
      </c>
      <c r="AF79" s="77">
        <f t="shared" si="51"/>
        <v>0</v>
      </c>
      <c r="AG79" s="77"/>
      <c r="AH79" s="77"/>
    </row>
    <row r="80" spans="1:34" ht="18" customHeight="1">
      <c r="A80" s="80" t="s">
        <v>98</v>
      </c>
      <c r="B80" s="74">
        <f t="shared" si="30"/>
        <v>12</v>
      </c>
      <c r="C80" s="75">
        <f t="shared" si="31"/>
        <v>0</v>
      </c>
      <c r="D80" s="77">
        <v>12</v>
      </c>
      <c r="E80" s="78">
        <v>0</v>
      </c>
      <c r="F80" s="87"/>
      <c r="G80" s="77"/>
      <c r="H80" s="76">
        <f t="shared" si="32"/>
        <v>7200</v>
      </c>
      <c r="I80" s="76">
        <f t="shared" si="33"/>
        <v>7200</v>
      </c>
      <c r="J80" s="76">
        <f t="shared" si="34"/>
        <v>0</v>
      </c>
      <c r="K80" s="76">
        <f t="shared" si="35"/>
        <v>7200</v>
      </c>
      <c r="L80" s="77">
        <f t="shared" si="36"/>
        <v>5760</v>
      </c>
      <c r="M80" s="77">
        <f t="shared" si="37"/>
        <v>1008.0000000000001</v>
      </c>
      <c r="N80" s="77">
        <f t="shared" si="38"/>
        <v>216</v>
      </c>
      <c r="O80" s="77">
        <f t="shared" si="39"/>
        <v>216</v>
      </c>
      <c r="P80" s="77">
        <f t="shared" si="40"/>
        <v>60</v>
      </c>
      <c r="Q80" s="77">
        <f t="shared" si="41"/>
        <v>60</v>
      </c>
      <c r="R80" s="77">
        <f t="shared" si="42"/>
        <v>0</v>
      </c>
      <c r="S80" s="77">
        <f t="shared" si="43"/>
        <v>240</v>
      </c>
      <c r="T80" s="77">
        <f t="shared" si="44"/>
        <v>240</v>
      </c>
      <c r="U80" s="77">
        <f t="shared" si="45"/>
        <v>0</v>
      </c>
      <c r="V80" s="77">
        <f t="shared" si="46"/>
        <v>6684</v>
      </c>
      <c r="W80" s="77">
        <f t="shared" si="47"/>
        <v>5460</v>
      </c>
      <c r="X80" s="77">
        <f t="shared" si="48"/>
        <v>1008.0000000000001</v>
      </c>
      <c r="Y80" s="77">
        <f t="shared" si="49"/>
        <v>216</v>
      </c>
      <c r="Z80" s="94">
        <f t="shared" si="50"/>
        <v>4584</v>
      </c>
      <c r="AA80" s="77">
        <v>4368</v>
      </c>
      <c r="AB80" s="77">
        <v>216</v>
      </c>
      <c r="AC80" s="94">
        <f t="shared" si="53"/>
        <v>4584</v>
      </c>
      <c r="AD80" s="77">
        <v>4368</v>
      </c>
      <c r="AE80" s="77">
        <v>216</v>
      </c>
      <c r="AF80" s="77">
        <f t="shared" si="51"/>
        <v>0</v>
      </c>
      <c r="AG80" s="77"/>
      <c r="AH80" s="77"/>
    </row>
    <row r="81" spans="1:34" ht="18" customHeight="1">
      <c r="A81" s="80" t="s">
        <v>99</v>
      </c>
      <c r="B81" s="74">
        <f t="shared" si="30"/>
        <v>66</v>
      </c>
      <c r="C81" s="75">
        <f t="shared" si="31"/>
        <v>29</v>
      </c>
      <c r="D81" s="77">
        <v>66</v>
      </c>
      <c r="E81" s="78">
        <v>29</v>
      </c>
      <c r="F81" s="87"/>
      <c r="G81" s="77"/>
      <c r="H81" s="76">
        <f t="shared" si="32"/>
        <v>45400</v>
      </c>
      <c r="I81" s="76">
        <f t="shared" si="33"/>
        <v>45400</v>
      </c>
      <c r="J81" s="76">
        <f t="shared" si="34"/>
        <v>0</v>
      </c>
      <c r="K81" s="76">
        <f t="shared" si="35"/>
        <v>45400</v>
      </c>
      <c r="L81" s="77">
        <f t="shared" si="36"/>
        <v>36320</v>
      </c>
      <c r="M81" s="77">
        <f t="shared" si="37"/>
        <v>6356.000000000001</v>
      </c>
      <c r="N81" s="77">
        <f t="shared" si="38"/>
        <v>1362</v>
      </c>
      <c r="O81" s="77">
        <f t="shared" si="39"/>
        <v>1362</v>
      </c>
      <c r="P81" s="77">
        <f t="shared" si="40"/>
        <v>330</v>
      </c>
      <c r="Q81" s="77">
        <f t="shared" si="41"/>
        <v>330</v>
      </c>
      <c r="R81" s="77">
        <f t="shared" si="42"/>
        <v>0</v>
      </c>
      <c r="S81" s="77">
        <f t="shared" si="43"/>
        <v>1320</v>
      </c>
      <c r="T81" s="77">
        <f t="shared" si="44"/>
        <v>1320</v>
      </c>
      <c r="U81" s="77">
        <f t="shared" si="45"/>
        <v>0</v>
      </c>
      <c r="V81" s="77">
        <f t="shared" si="46"/>
        <v>42388</v>
      </c>
      <c r="W81" s="77">
        <f t="shared" si="47"/>
        <v>34670</v>
      </c>
      <c r="X81" s="77">
        <f t="shared" si="48"/>
        <v>6356.000000000001</v>
      </c>
      <c r="Y81" s="77">
        <f t="shared" si="49"/>
        <v>1362</v>
      </c>
      <c r="Z81" s="94">
        <f t="shared" si="50"/>
        <v>29098</v>
      </c>
      <c r="AA81" s="77">
        <v>27736</v>
      </c>
      <c r="AB81" s="77">
        <v>1362</v>
      </c>
      <c r="AC81" s="94">
        <f t="shared" si="53"/>
        <v>29098</v>
      </c>
      <c r="AD81" s="77">
        <v>27736</v>
      </c>
      <c r="AE81" s="77">
        <v>1362</v>
      </c>
      <c r="AF81" s="77">
        <f t="shared" si="51"/>
        <v>0</v>
      </c>
      <c r="AG81" s="77"/>
      <c r="AH81" s="77"/>
    </row>
    <row r="82" spans="1:34" ht="18" customHeight="1">
      <c r="A82" s="80" t="s">
        <v>100</v>
      </c>
      <c r="B82" s="74">
        <f t="shared" si="30"/>
        <v>52</v>
      </c>
      <c r="C82" s="75">
        <f t="shared" si="31"/>
        <v>36</v>
      </c>
      <c r="D82" s="77">
        <v>52</v>
      </c>
      <c r="E82" s="78">
        <v>36</v>
      </c>
      <c r="F82" s="87"/>
      <c r="G82" s="77"/>
      <c r="H82" s="76">
        <f t="shared" si="32"/>
        <v>38400</v>
      </c>
      <c r="I82" s="76">
        <f t="shared" si="33"/>
        <v>38400</v>
      </c>
      <c r="J82" s="76">
        <f t="shared" si="34"/>
        <v>0</v>
      </c>
      <c r="K82" s="76">
        <f t="shared" si="35"/>
        <v>38400</v>
      </c>
      <c r="L82" s="77">
        <f t="shared" si="36"/>
        <v>30720</v>
      </c>
      <c r="M82" s="77">
        <f t="shared" si="37"/>
        <v>5376.000000000001</v>
      </c>
      <c r="N82" s="77">
        <f t="shared" si="38"/>
        <v>1152</v>
      </c>
      <c r="O82" s="77">
        <f t="shared" si="39"/>
        <v>1152</v>
      </c>
      <c r="P82" s="77">
        <f t="shared" si="40"/>
        <v>260</v>
      </c>
      <c r="Q82" s="77">
        <f t="shared" si="41"/>
        <v>260</v>
      </c>
      <c r="R82" s="77">
        <f t="shared" si="42"/>
        <v>0</v>
      </c>
      <c r="S82" s="77">
        <f t="shared" si="43"/>
        <v>1040</v>
      </c>
      <c r="T82" s="77">
        <f t="shared" si="44"/>
        <v>1040</v>
      </c>
      <c r="U82" s="77">
        <f t="shared" si="45"/>
        <v>0</v>
      </c>
      <c r="V82" s="77">
        <f t="shared" si="46"/>
        <v>35948</v>
      </c>
      <c r="W82" s="77">
        <f t="shared" si="47"/>
        <v>29420</v>
      </c>
      <c r="X82" s="77">
        <f t="shared" si="48"/>
        <v>5376.000000000001</v>
      </c>
      <c r="Y82" s="77">
        <f t="shared" si="49"/>
        <v>1152</v>
      </c>
      <c r="Z82" s="94">
        <f t="shared" si="50"/>
        <v>24688</v>
      </c>
      <c r="AA82" s="77">
        <v>23536</v>
      </c>
      <c r="AB82" s="77">
        <v>1152</v>
      </c>
      <c r="AC82" s="94">
        <f t="shared" si="53"/>
        <v>24688</v>
      </c>
      <c r="AD82" s="77">
        <v>23536</v>
      </c>
      <c r="AE82" s="77">
        <v>1152</v>
      </c>
      <c r="AF82" s="77">
        <f t="shared" si="51"/>
        <v>0</v>
      </c>
      <c r="AG82" s="77"/>
      <c r="AH82" s="77"/>
    </row>
    <row r="83" spans="1:34" ht="18" customHeight="1">
      <c r="A83" s="80" t="s">
        <v>101</v>
      </c>
      <c r="B83" s="74">
        <f t="shared" si="30"/>
        <v>44</v>
      </c>
      <c r="C83" s="75">
        <f t="shared" si="31"/>
        <v>31</v>
      </c>
      <c r="D83" s="77">
        <v>44</v>
      </c>
      <c r="E83" s="78">
        <v>31</v>
      </c>
      <c r="F83" s="87"/>
      <c r="G83" s="77"/>
      <c r="H83" s="76">
        <f t="shared" si="32"/>
        <v>32600</v>
      </c>
      <c r="I83" s="76">
        <f t="shared" si="33"/>
        <v>32600</v>
      </c>
      <c r="J83" s="76">
        <f t="shared" si="34"/>
        <v>0</v>
      </c>
      <c r="K83" s="76">
        <f t="shared" si="35"/>
        <v>32600</v>
      </c>
      <c r="L83" s="77">
        <f t="shared" si="36"/>
        <v>26080</v>
      </c>
      <c r="M83" s="77">
        <f t="shared" si="37"/>
        <v>4564</v>
      </c>
      <c r="N83" s="77">
        <f t="shared" si="38"/>
        <v>978</v>
      </c>
      <c r="O83" s="77">
        <f t="shared" si="39"/>
        <v>978</v>
      </c>
      <c r="P83" s="77">
        <f t="shared" si="40"/>
        <v>220</v>
      </c>
      <c r="Q83" s="77">
        <f t="shared" si="41"/>
        <v>220</v>
      </c>
      <c r="R83" s="77">
        <f t="shared" si="42"/>
        <v>0</v>
      </c>
      <c r="S83" s="77">
        <f t="shared" si="43"/>
        <v>880</v>
      </c>
      <c r="T83" s="77">
        <f t="shared" si="44"/>
        <v>880</v>
      </c>
      <c r="U83" s="77">
        <f t="shared" si="45"/>
        <v>0</v>
      </c>
      <c r="V83" s="77">
        <f t="shared" si="46"/>
        <v>30522</v>
      </c>
      <c r="W83" s="77">
        <f t="shared" si="47"/>
        <v>24980</v>
      </c>
      <c r="X83" s="77">
        <f t="shared" si="48"/>
        <v>4564</v>
      </c>
      <c r="Y83" s="77">
        <f t="shared" si="49"/>
        <v>978</v>
      </c>
      <c r="Z83" s="94">
        <f t="shared" si="50"/>
        <v>20962</v>
      </c>
      <c r="AA83" s="77">
        <v>19984</v>
      </c>
      <c r="AB83" s="77">
        <v>978</v>
      </c>
      <c r="AC83" s="94">
        <f t="shared" si="53"/>
        <v>20962</v>
      </c>
      <c r="AD83" s="77">
        <v>19984</v>
      </c>
      <c r="AE83" s="77">
        <v>978</v>
      </c>
      <c r="AF83" s="77">
        <f t="shared" si="51"/>
        <v>0</v>
      </c>
      <c r="AG83" s="77"/>
      <c r="AH83" s="77"/>
    </row>
    <row r="84" spans="1:34" ht="18" customHeight="1">
      <c r="A84" s="80" t="s">
        <v>102</v>
      </c>
      <c r="B84" s="74">
        <f t="shared" si="30"/>
        <v>67</v>
      </c>
      <c r="C84" s="75">
        <f t="shared" si="31"/>
        <v>43</v>
      </c>
      <c r="D84" s="77">
        <v>67</v>
      </c>
      <c r="E84" s="78">
        <v>43</v>
      </c>
      <c r="F84" s="87"/>
      <c r="G84" s="77"/>
      <c r="H84" s="76">
        <f t="shared" si="32"/>
        <v>48800</v>
      </c>
      <c r="I84" s="76">
        <f t="shared" si="33"/>
        <v>48800</v>
      </c>
      <c r="J84" s="76">
        <f t="shared" si="34"/>
        <v>0</v>
      </c>
      <c r="K84" s="76">
        <f t="shared" si="35"/>
        <v>48800</v>
      </c>
      <c r="L84" s="77">
        <f t="shared" si="36"/>
        <v>39040</v>
      </c>
      <c r="M84" s="77">
        <f t="shared" si="37"/>
        <v>6832.000000000001</v>
      </c>
      <c r="N84" s="77">
        <f t="shared" si="38"/>
        <v>1464</v>
      </c>
      <c r="O84" s="77">
        <f t="shared" si="39"/>
        <v>1464</v>
      </c>
      <c r="P84" s="77">
        <f t="shared" si="40"/>
        <v>335</v>
      </c>
      <c r="Q84" s="77">
        <f t="shared" si="41"/>
        <v>335</v>
      </c>
      <c r="R84" s="77">
        <f t="shared" si="42"/>
        <v>0</v>
      </c>
      <c r="S84" s="77">
        <f t="shared" si="43"/>
        <v>1340</v>
      </c>
      <c r="T84" s="77">
        <f t="shared" si="44"/>
        <v>1340</v>
      </c>
      <c r="U84" s="77">
        <f t="shared" si="45"/>
        <v>0</v>
      </c>
      <c r="V84" s="77">
        <f t="shared" si="46"/>
        <v>45661</v>
      </c>
      <c r="W84" s="77">
        <f t="shared" si="47"/>
        <v>37365</v>
      </c>
      <c r="X84" s="77">
        <f t="shared" si="48"/>
        <v>6832.000000000001</v>
      </c>
      <c r="Y84" s="77">
        <f t="shared" si="49"/>
        <v>1464</v>
      </c>
      <c r="Z84" s="94">
        <f t="shared" si="50"/>
        <v>31356</v>
      </c>
      <c r="AA84" s="77">
        <v>29892</v>
      </c>
      <c r="AB84" s="77">
        <v>1464</v>
      </c>
      <c r="AC84" s="94">
        <f t="shared" si="53"/>
        <v>31356</v>
      </c>
      <c r="AD84" s="77">
        <v>29892</v>
      </c>
      <c r="AE84" s="77">
        <v>1464</v>
      </c>
      <c r="AF84" s="77">
        <f t="shared" si="51"/>
        <v>0</v>
      </c>
      <c r="AG84" s="77"/>
      <c r="AH84" s="77"/>
    </row>
    <row r="85" spans="1:34" ht="18" customHeight="1">
      <c r="A85" s="80" t="s">
        <v>103</v>
      </c>
      <c r="B85" s="74">
        <f t="shared" si="30"/>
        <v>137</v>
      </c>
      <c r="C85" s="75">
        <f t="shared" si="31"/>
        <v>72</v>
      </c>
      <c r="D85" s="77">
        <v>137</v>
      </c>
      <c r="E85" s="78">
        <v>72</v>
      </c>
      <c r="F85" s="87"/>
      <c r="G85" s="77"/>
      <c r="H85" s="76">
        <f t="shared" si="32"/>
        <v>96600</v>
      </c>
      <c r="I85" s="76">
        <f t="shared" si="33"/>
        <v>96600</v>
      </c>
      <c r="J85" s="76">
        <f t="shared" si="34"/>
        <v>0</v>
      </c>
      <c r="K85" s="76">
        <f t="shared" si="35"/>
        <v>96600</v>
      </c>
      <c r="L85" s="77">
        <f t="shared" si="36"/>
        <v>77280</v>
      </c>
      <c r="M85" s="77">
        <f t="shared" si="37"/>
        <v>13524.000000000002</v>
      </c>
      <c r="N85" s="77">
        <f t="shared" si="38"/>
        <v>2898</v>
      </c>
      <c r="O85" s="77">
        <f t="shared" si="39"/>
        <v>2898</v>
      </c>
      <c r="P85" s="77">
        <f t="shared" si="40"/>
        <v>685</v>
      </c>
      <c r="Q85" s="77">
        <f t="shared" si="41"/>
        <v>685</v>
      </c>
      <c r="R85" s="77">
        <f t="shared" si="42"/>
        <v>0</v>
      </c>
      <c r="S85" s="77">
        <f t="shared" si="43"/>
        <v>2740</v>
      </c>
      <c r="T85" s="77">
        <f t="shared" si="44"/>
        <v>2740</v>
      </c>
      <c r="U85" s="77">
        <f t="shared" si="45"/>
        <v>0</v>
      </c>
      <c r="V85" s="77">
        <f t="shared" si="46"/>
        <v>90277</v>
      </c>
      <c r="W85" s="77">
        <f t="shared" si="47"/>
        <v>73855</v>
      </c>
      <c r="X85" s="77">
        <f t="shared" si="48"/>
        <v>13524.000000000002</v>
      </c>
      <c r="Y85" s="77">
        <f t="shared" si="49"/>
        <v>2898</v>
      </c>
      <c r="Z85" s="94">
        <f t="shared" si="50"/>
        <v>61982</v>
      </c>
      <c r="AA85" s="77">
        <v>59084</v>
      </c>
      <c r="AB85" s="77">
        <v>2898</v>
      </c>
      <c r="AC85" s="94">
        <f t="shared" si="53"/>
        <v>61982</v>
      </c>
      <c r="AD85" s="77">
        <v>59084</v>
      </c>
      <c r="AE85" s="77">
        <v>2898</v>
      </c>
      <c r="AF85" s="77">
        <f t="shared" si="51"/>
        <v>0</v>
      </c>
      <c r="AG85" s="77"/>
      <c r="AH85" s="77"/>
    </row>
    <row r="86" spans="1:34" s="59" customFormat="1" ht="18" customHeight="1">
      <c r="A86" s="90" t="s">
        <v>104</v>
      </c>
      <c r="B86" s="84">
        <f t="shared" si="30"/>
        <v>167</v>
      </c>
      <c r="C86" s="85">
        <f t="shared" si="31"/>
        <v>84</v>
      </c>
      <c r="D86" s="72">
        <f aca="true" t="shared" si="54" ref="D86:AH86">SUM(D87:D90)</f>
        <v>167</v>
      </c>
      <c r="E86" s="72">
        <f t="shared" si="54"/>
        <v>84</v>
      </c>
      <c r="F86" s="72">
        <f t="shared" si="54"/>
        <v>0</v>
      </c>
      <c r="G86" s="72">
        <f t="shared" si="54"/>
        <v>0</v>
      </c>
      <c r="H86" s="72">
        <f t="shared" si="54"/>
        <v>117000</v>
      </c>
      <c r="I86" s="72">
        <f t="shared" si="54"/>
        <v>117000</v>
      </c>
      <c r="J86" s="72">
        <f t="shared" si="54"/>
        <v>0</v>
      </c>
      <c r="K86" s="72">
        <f t="shared" si="54"/>
        <v>117000</v>
      </c>
      <c r="L86" s="72">
        <f t="shared" si="54"/>
        <v>93600</v>
      </c>
      <c r="M86" s="72">
        <f t="shared" si="54"/>
        <v>16380.000000000002</v>
      </c>
      <c r="N86" s="72">
        <f t="shared" si="54"/>
        <v>3510</v>
      </c>
      <c r="O86" s="72">
        <f t="shared" si="54"/>
        <v>3510</v>
      </c>
      <c r="P86" s="72">
        <f t="shared" si="54"/>
        <v>835</v>
      </c>
      <c r="Q86" s="72">
        <f t="shared" si="54"/>
        <v>835</v>
      </c>
      <c r="R86" s="72">
        <f t="shared" si="54"/>
        <v>0</v>
      </c>
      <c r="S86" s="72">
        <f t="shared" si="54"/>
        <v>3340</v>
      </c>
      <c r="T86" s="72">
        <f t="shared" si="54"/>
        <v>3340</v>
      </c>
      <c r="U86" s="72">
        <f t="shared" si="54"/>
        <v>0</v>
      </c>
      <c r="V86" s="72">
        <f t="shared" si="54"/>
        <v>109315</v>
      </c>
      <c r="W86" s="72">
        <f t="shared" si="54"/>
        <v>89425</v>
      </c>
      <c r="X86" s="72">
        <f t="shared" si="54"/>
        <v>16380.000000000002</v>
      </c>
      <c r="Y86" s="72">
        <f t="shared" si="54"/>
        <v>3510</v>
      </c>
      <c r="Z86" s="72">
        <f t="shared" si="54"/>
        <v>75050</v>
      </c>
      <c r="AA86" s="72">
        <f t="shared" si="54"/>
        <v>71540</v>
      </c>
      <c r="AB86" s="72">
        <f t="shared" si="54"/>
        <v>3510</v>
      </c>
      <c r="AC86" s="72">
        <f t="shared" si="54"/>
        <v>75050</v>
      </c>
      <c r="AD86" s="72">
        <f t="shared" si="54"/>
        <v>71540</v>
      </c>
      <c r="AE86" s="72">
        <f t="shared" si="54"/>
        <v>3510</v>
      </c>
      <c r="AF86" s="72">
        <f t="shared" si="54"/>
        <v>0</v>
      </c>
      <c r="AG86" s="72">
        <f t="shared" si="54"/>
        <v>0</v>
      </c>
      <c r="AH86" s="72">
        <f t="shared" si="54"/>
        <v>0</v>
      </c>
    </row>
    <row r="87" spans="1:34" ht="18" customHeight="1">
      <c r="A87" s="80" t="s">
        <v>105</v>
      </c>
      <c r="B87" s="74">
        <f t="shared" si="30"/>
        <v>108</v>
      </c>
      <c r="C87" s="75">
        <f t="shared" si="31"/>
        <v>65</v>
      </c>
      <c r="D87" s="77">
        <v>108</v>
      </c>
      <c r="E87" s="78">
        <v>65</v>
      </c>
      <c r="F87" s="87"/>
      <c r="G87" s="77"/>
      <c r="H87" s="76">
        <f t="shared" si="32"/>
        <v>77800</v>
      </c>
      <c r="I87" s="76">
        <f t="shared" si="33"/>
        <v>77800</v>
      </c>
      <c r="J87" s="76">
        <f t="shared" si="34"/>
        <v>0</v>
      </c>
      <c r="K87" s="76">
        <f t="shared" si="35"/>
        <v>77800</v>
      </c>
      <c r="L87" s="77">
        <f t="shared" si="36"/>
        <v>62240</v>
      </c>
      <c r="M87" s="77">
        <f t="shared" si="37"/>
        <v>10892.000000000002</v>
      </c>
      <c r="N87" s="77">
        <f t="shared" si="38"/>
        <v>2334</v>
      </c>
      <c r="O87" s="77">
        <f t="shared" si="39"/>
        <v>2334</v>
      </c>
      <c r="P87" s="77">
        <f t="shared" si="40"/>
        <v>540</v>
      </c>
      <c r="Q87" s="77">
        <f t="shared" si="41"/>
        <v>540</v>
      </c>
      <c r="R87" s="77">
        <f t="shared" si="42"/>
        <v>0</v>
      </c>
      <c r="S87" s="77">
        <f t="shared" si="43"/>
        <v>2160</v>
      </c>
      <c r="T87" s="77">
        <f t="shared" si="44"/>
        <v>2160</v>
      </c>
      <c r="U87" s="77">
        <f t="shared" si="45"/>
        <v>0</v>
      </c>
      <c r="V87" s="77">
        <f t="shared" si="46"/>
        <v>72766</v>
      </c>
      <c r="W87" s="77">
        <f t="shared" si="47"/>
        <v>59540</v>
      </c>
      <c r="X87" s="77">
        <f t="shared" si="48"/>
        <v>10892.000000000002</v>
      </c>
      <c r="Y87" s="77">
        <f t="shared" si="49"/>
        <v>2334</v>
      </c>
      <c r="Z87" s="94">
        <f t="shared" si="50"/>
        <v>49966</v>
      </c>
      <c r="AA87" s="77">
        <v>47632</v>
      </c>
      <c r="AB87" s="77">
        <v>2334</v>
      </c>
      <c r="AC87" s="94">
        <f t="shared" si="53"/>
        <v>49966</v>
      </c>
      <c r="AD87" s="77">
        <v>47632</v>
      </c>
      <c r="AE87" s="77">
        <v>2334</v>
      </c>
      <c r="AF87" s="77">
        <f t="shared" si="51"/>
        <v>0</v>
      </c>
      <c r="AG87" s="77"/>
      <c r="AH87" s="77"/>
    </row>
    <row r="88" spans="1:34" ht="18" customHeight="1">
      <c r="A88" s="80" t="s">
        <v>106</v>
      </c>
      <c r="B88" s="74">
        <f t="shared" si="30"/>
        <v>18</v>
      </c>
      <c r="C88" s="75">
        <f t="shared" si="31"/>
        <v>0</v>
      </c>
      <c r="D88" s="77">
        <v>18</v>
      </c>
      <c r="E88" s="78">
        <v>0</v>
      </c>
      <c r="F88" s="87"/>
      <c r="G88" s="77"/>
      <c r="H88" s="76">
        <f t="shared" si="32"/>
        <v>10800</v>
      </c>
      <c r="I88" s="76">
        <f t="shared" si="33"/>
        <v>10800</v>
      </c>
      <c r="J88" s="76">
        <f t="shared" si="34"/>
        <v>0</v>
      </c>
      <c r="K88" s="76">
        <f t="shared" si="35"/>
        <v>10800</v>
      </c>
      <c r="L88" s="77">
        <f t="shared" si="36"/>
        <v>8640</v>
      </c>
      <c r="M88" s="77">
        <f t="shared" si="37"/>
        <v>1512.0000000000002</v>
      </c>
      <c r="N88" s="77">
        <f t="shared" si="38"/>
        <v>324</v>
      </c>
      <c r="O88" s="77">
        <f t="shared" si="39"/>
        <v>324</v>
      </c>
      <c r="P88" s="77">
        <f t="shared" si="40"/>
        <v>90</v>
      </c>
      <c r="Q88" s="77">
        <f t="shared" si="41"/>
        <v>90</v>
      </c>
      <c r="R88" s="77">
        <f t="shared" si="42"/>
        <v>0</v>
      </c>
      <c r="S88" s="77">
        <f t="shared" si="43"/>
        <v>360</v>
      </c>
      <c r="T88" s="77">
        <f t="shared" si="44"/>
        <v>360</v>
      </c>
      <c r="U88" s="77">
        <f t="shared" si="45"/>
        <v>0</v>
      </c>
      <c r="V88" s="77">
        <f t="shared" si="46"/>
        <v>10026</v>
      </c>
      <c r="W88" s="77">
        <f t="shared" si="47"/>
        <v>8190</v>
      </c>
      <c r="X88" s="77">
        <f t="shared" si="48"/>
        <v>1512.0000000000002</v>
      </c>
      <c r="Y88" s="77">
        <f t="shared" si="49"/>
        <v>324</v>
      </c>
      <c r="Z88" s="94">
        <f t="shared" si="50"/>
        <v>6876</v>
      </c>
      <c r="AA88" s="77">
        <v>6552</v>
      </c>
      <c r="AB88" s="77">
        <v>324</v>
      </c>
      <c r="AC88" s="94">
        <f t="shared" si="53"/>
        <v>6876</v>
      </c>
      <c r="AD88" s="77">
        <v>6552</v>
      </c>
      <c r="AE88" s="77">
        <v>324</v>
      </c>
      <c r="AF88" s="77">
        <f t="shared" si="51"/>
        <v>0</v>
      </c>
      <c r="AG88" s="77"/>
      <c r="AH88" s="77"/>
    </row>
    <row r="89" spans="1:34" ht="18" customHeight="1">
      <c r="A89" s="80" t="s">
        <v>107</v>
      </c>
      <c r="B89" s="74">
        <f t="shared" si="30"/>
        <v>27</v>
      </c>
      <c r="C89" s="75">
        <f t="shared" si="31"/>
        <v>11</v>
      </c>
      <c r="D89" s="77">
        <v>27</v>
      </c>
      <c r="E89" s="78">
        <v>11</v>
      </c>
      <c r="F89" s="87"/>
      <c r="G89" s="77"/>
      <c r="H89" s="76">
        <f t="shared" si="32"/>
        <v>18400</v>
      </c>
      <c r="I89" s="76">
        <f t="shared" si="33"/>
        <v>18400</v>
      </c>
      <c r="J89" s="76">
        <f t="shared" si="34"/>
        <v>0</v>
      </c>
      <c r="K89" s="76">
        <f t="shared" si="35"/>
        <v>18400</v>
      </c>
      <c r="L89" s="77">
        <f t="shared" si="36"/>
        <v>14720</v>
      </c>
      <c r="M89" s="77">
        <f t="shared" si="37"/>
        <v>2576.0000000000005</v>
      </c>
      <c r="N89" s="77">
        <f t="shared" si="38"/>
        <v>552</v>
      </c>
      <c r="O89" s="77">
        <f t="shared" si="39"/>
        <v>552</v>
      </c>
      <c r="P89" s="77">
        <f t="shared" si="40"/>
        <v>135</v>
      </c>
      <c r="Q89" s="77">
        <f t="shared" si="41"/>
        <v>135</v>
      </c>
      <c r="R89" s="77">
        <f t="shared" si="42"/>
        <v>0</v>
      </c>
      <c r="S89" s="77">
        <f t="shared" si="43"/>
        <v>540</v>
      </c>
      <c r="T89" s="77">
        <f t="shared" si="44"/>
        <v>540</v>
      </c>
      <c r="U89" s="77">
        <f t="shared" si="45"/>
        <v>0</v>
      </c>
      <c r="V89" s="77">
        <f t="shared" si="46"/>
        <v>17173</v>
      </c>
      <c r="W89" s="77">
        <f t="shared" si="47"/>
        <v>14045</v>
      </c>
      <c r="X89" s="77">
        <f t="shared" si="48"/>
        <v>2576.0000000000005</v>
      </c>
      <c r="Y89" s="77">
        <f t="shared" si="49"/>
        <v>552</v>
      </c>
      <c r="Z89" s="94">
        <f t="shared" si="50"/>
        <v>11788</v>
      </c>
      <c r="AA89" s="77">
        <v>11236</v>
      </c>
      <c r="AB89" s="77">
        <v>552</v>
      </c>
      <c r="AC89" s="94">
        <f t="shared" si="53"/>
        <v>11788</v>
      </c>
      <c r="AD89" s="77">
        <v>11236</v>
      </c>
      <c r="AE89" s="77">
        <v>552</v>
      </c>
      <c r="AF89" s="77">
        <f t="shared" si="51"/>
        <v>0</v>
      </c>
      <c r="AG89" s="77"/>
      <c r="AH89" s="77"/>
    </row>
    <row r="90" spans="1:34" ht="18" customHeight="1">
      <c r="A90" s="80" t="s">
        <v>108</v>
      </c>
      <c r="B90" s="74">
        <f t="shared" si="30"/>
        <v>14</v>
      </c>
      <c r="C90" s="75">
        <f t="shared" si="31"/>
        <v>8</v>
      </c>
      <c r="D90" s="77">
        <v>14</v>
      </c>
      <c r="E90" s="78">
        <v>8</v>
      </c>
      <c r="F90" s="87"/>
      <c r="G90" s="77"/>
      <c r="H90" s="76">
        <f t="shared" si="32"/>
        <v>10000</v>
      </c>
      <c r="I90" s="76">
        <f t="shared" si="33"/>
        <v>10000</v>
      </c>
      <c r="J90" s="76">
        <f t="shared" si="34"/>
        <v>0</v>
      </c>
      <c r="K90" s="76">
        <f t="shared" si="35"/>
        <v>10000</v>
      </c>
      <c r="L90" s="77">
        <f t="shared" si="36"/>
        <v>8000</v>
      </c>
      <c r="M90" s="77">
        <f t="shared" si="37"/>
        <v>1400.0000000000002</v>
      </c>
      <c r="N90" s="77">
        <f t="shared" si="38"/>
        <v>300</v>
      </c>
      <c r="O90" s="77">
        <f t="shared" si="39"/>
        <v>300</v>
      </c>
      <c r="P90" s="77">
        <f t="shared" si="40"/>
        <v>70</v>
      </c>
      <c r="Q90" s="77">
        <f t="shared" si="41"/>
        <v>70</v>
      </c>
      <c r="R90" s="77">
        <f t="shared" si="42"/>
        <v>0</v>
      </c>
      <c r="S90" s="77">
        <f t="shared" si="43"/>
        <v>280</v>
      </c>
      <c r="T90" s="77">
        <f t="shared" si="44"/>
        <v>280</v>
      </c>
      <c r="U90" s="77">
        <f t="shared" si="45"/>
        <v>0</v>
      </c>
      <c r="V90" s="77">
        <f t="shared" si="46"/>
        <v>9350</v>
      </c>
      <c r="W90" s="77">
        <f t="shared" si="47"/>
        <v>7650</v>
      </c>
      <c r="X90" s="77">
        <f t="shared" si="48"/>
        <v>1400.0000000000002</v>
      </c>
      <c r="Y90" s="77">
        <f t="shared" si="49"/>
        <v>300</v>
      </c>
      <c r="Z90" s="94">
        <f t="shared" si="50"/>
        <v>6420</v>
      </c>
      <c r="AA90" s="77">
        <v>6120</v>
      </c>
      <c r="AB90" s="77">
        <v>300</v>
      </c>
      <c r="AC90" s="94">
        <f t="shared" si="53"/>
        <v>6420</v>
      </c>
      <c r="AD90" s="77">
        <v>6120</v>
      </c>
      <c r="AE90" s="77">
        <v>300</v>
      </c>
      <c r="AF90" s="77">
        <f t="shared" si="51"/>
        <v>0</v>
      </c>
      <c r="AG90" s="77"/>
      <c r="AH90" s="77"/>
    </row>
    <row r="91" spans="1:34" s="59" customFormat="1" ht="18" customHeight="1">
      <c r="A91" s="90" t="s">
        <v>109</v>
      </c>
      <c r="B91" s="84">
        <f t="shared" si="30"/>
        <v>225</v>
      </c>
      <c r="C91" s="85">
        <f t="shared" si="31"/>
        <v>196</v>
      </c>
      <c r="D91" s="72">
        <f aca="true" t="shared" si="55" ref="D91:AH91">SUM(D92:D94)</f>
        <v>163</v>
      </c>
      <c r="E91" s="72">
        <f t="shared" si="55"/>
        <v>134</v>
      </c>
      <c r="F91" s="72">
        <f t="shared" si="55"/>
        <v>62</v>
      </c>
      <c r="G91" s="72">
        <f t="shared" si="55"/>
        <v>62</v>
      </c>
      <c r="H91" s="72">
        <f t="shared" si="55"/>
        <v>186600</v>
      </c>
      <c r="I91" s="72">
        <f t="shared" si="55"/>
        <v>124600</v>
      </c>
      <c r="J91" s="72">
        <f t="shared" si="55"/>
        <v>62000</v>
      </c>
      <c r="K91" s="72">
        <f t="shared" si="55"/>
        <v>186600</v>
      </c>
      <c r="L91" s="72">
        <f t="shared" si="55"/>
        <v>149280</v>
      </c>
      <c r="M91" s="72">
        <f t="shared" si="55"/>
        <v>26124</v>
      </c>
      <c r="N91" s="72">
        <f t="shared" si="55"/>
        <v>5598</v>
      </c>
      <c r="O91" s="72">
        <f t="shared" si="55"/>
        <v>5598</v>
      </c>
      <c r="P91" s="72">
        <f t="shared" si="55"/>
        <v>1125</v>
      </c>
      <c r="Q91" s="72">
        <f t="shared" si="55"/>
        <v>815</v>
      </c>
      <c r="R91" s="72">
        <f t="shared" si="55"/>
        <v>310</v>
      </c>
      <c r="S91" s="72">
        <f t="shared" si="55"/>
        <v>4500</v>
      </c>
      <c r="T91" s="72">
        <f t="shared" si="55"/>
        <v>3260</v>
      </c>
      <c r="U91" s="72">
        <f t="shared" si="55"/>
        <v>1240</v>
      </c>
      <c r="V91" s="72">
        <f t="shared" si="55"/>
        <v>175377</v>
      </c>
      <c r="W91" s="72">
        <f t="shared" si="55"/>
        <v>143655</v>
      </c>
      <c r="X91" s="72">
        <f t="shared" si="55"/>
        <v>26124</v>
      </c>
      <c r="Y91" s="72">
        <f t="shared" si="55"/>
        <v>5598</v>
      </c>
      <c r="Z91" s="72">
        <f t="shared" si="55"/>
        <v>120522</v>
      </c>
      <c r="AA91" s="72">
        <f t="shared" si="55"/>
        <v>114924</v>
      </c>
      <c r="AB91" s="72">
        <f t="shared" si="55"/>
        <v>5598</v>
      </c>
      <c r="AC91" s="72">
        <f t="shared" si="55"/>
        <v>80222</v>
      </c>
      <c r="AD91" s="72">
        <f t="shared" si="55"/>
        <v>76484</v>
      </c>
      <c r="AE91" s="72">
        <f t="shared" si="55"/>
        <v>3738</v>
      </c>
      <c r="AF91" s="72">
        <f t="shared" si="55"/>
        <v>40300</v>
      </c>
      <c r="AG91" s="72">
        <f t="shared" si="55"/>
        <v>38440</v>
      </c>
      <c r="AH91" s="72">
        <f t="shared" si="55"/>
        <v>1860</v>
      </c>
    </row>
    <row r="92" spans="1:34" ht="18" customHeight="1">
      <c r="A92" s="73" t="s">
        <v>110</v>
      </c>
      <c r="B92" s="74">
        <f t="shared" si="30"/>
        <v>62</v>
      </c>
      <c r="C92" s="75">
        <f t="shared" si="31"/>
        <v>62</v>
      </c>
      <c r="D92" s="87"/>
      <c r="E92" s="98"/>
      <c r="F92" s="77">
        <v>62</v>
      </c>
      <c r="G92" s="78">
        <v>62</v>
      </c>
      <c r="H92" s="76">
        <f t="shared" si="32"/>
        <v>62000</v>
      </c>
      <c r="I92" s="76">
        <f t="shared" si="33"/>
        <v>0</v>
      </c>
      <c r="J92" s="76">
        <f t="shared" si="34"/>
        <v>62000</v>
      </c>
      <c r="K92" s="76">
        <f t="shared" si="35"/>
        <v>62000</v>
      </c>
      <c r="L92" s="77">
        <f t="shared" si="36"/>
        <v>49600</v>
      </c>
      <c r="M92" s="77">
        <f t="shared" si="37"/>
        <v>8680</v>
      </c>
      <c r="N92" s="77">
        <f t="shared" si="38"/>
        <v>1860</v>
      </c>
      <c r="O92" s="77">
        <f t="shared" si="39"/>
        <v>1860</v>
      </c>
      <c r="P92" s="77">
        <f t="shared" si="40"/>
        <v>310</v>
      </c>
      <c r="Q92" s="77">
        <f t="shared" si="41"/>
        <v>0</v>
      </c>
      <c r="R92" s="77">
        <f t="shared" si="42"/>
        <v>310</v>
      </c>
      <c r="S92" s="77">
        <f t="shared" si="43"/>
        <v>1240</v>
      </c>
      <c r="T92" s="77">
        <f t="shared" si="44"/>
        <v>0</v>
      </c>
      <c r="U92" s="77">
        <f t="shared" si="45"/>
        <v>1240</v>
      </c>
      <c r="V92" s="77">
        <f t="shared" si="46"/>
        <v>58590</v>
      </c>
      <c r="W92" s="77">
        <f t="shared" si="47"/>
        <v>48050</v>
      </c>
      <c r="X92" s="77">
        <f t="shared" si="48"/>
        <v>8680</v>
      </c>
      <c r="Y92" s="77">
        <f t="shared" si="49"/>
        <v>1860</v>
      </c>
      <c r="Z92" s="94">
        <f t="shared" si="50"/>
        <v>40300</v>
      </c>
      <c r="AA92" s="77">
        <v>38440</v>
      </c>
      <c r="AB92" s="77">
        <v>1860</v>
      </c>
      <c r="AC92" s="94">
        <f t="shared" si="53"/>
        <v>0</v>
      </c>
      <c r="AD92" s="77"/>
      <c r="AE92" s="94"/>
      <c r="AF92" s="77">
        <f t="shared" si="51"/>
        <v>40300</v>
      </c>
      <c r="AG92" s="77">
        <v>38440</v>
      </c>
      <c r="AH92" s="77">
        <v>1860</v>
      </c>
    </row>
    <row r="93" spans="1:34" ht="18" customHeight="1">
      <c r="A93" s="80" t="s">
        <v>111</v>
      </c>
      <c r="B93" s="74">
        <f t="shared" si="30"/>
        <v>50</v>
      </c>
      <c r="C93" s="75">
        <f t="shared" si="31"/>
        <v>22</v>
      </c>
      <c r="D93" s="77">
        <v>50</v>
      </c>
      <c r="E93" s="78">
        <v>22</v>
      </c>
      <c r="F93" s="87"/>
      <c r="G93" s="77"/>
      <c r="H93" s="76">
        <f t="shared" si="32"/>
        <v>34400</v>
      </c>
      <c r="I93" s="76">
        <f t="shared" si="33"/>
        <v>34400</v>
      </c>
      <c r="J93" s="76">
        <f t="shared" si="34"/>
        <v>0</v>
      </c>
      <c r="K93" s="76">
        <f t="shared" si="35"/>
        <v>34400</v>
      </c>
      <c r="L93" s="77">
        <f t="shared" si="36"/>
        <v>27520</v>
      </c>
      <c r="M93" s="77">
        <f t="shared" si="37"/>
        <v>4816.000000000001</v>
      </c>
      <c r="N93" s="77">
        <f t="shared" si="38"/>
        <v>1032</v>
      </c>
      <c r="O93" s="77">
        <f t="shared" si="39"/>
        <v>1032</v>
      </c>
      <c r="P93" s="77">
        <f t="shared" si="40"/>
        <v>250</v>
      </c>
      <c r="Q93" s="77">
        <f t="shared" si="41"/>
        <v>250</v>
      </c>
      <c r="R93" s="77">
        <f t="shared" si="42"/>
        <v>0</v>
      </c>
      <c r="S93" s="77">
        <f t="shared" si="43"/>
        <v>1000</v>
      </c>
      <c r="T93" s="77">
        <f t="shared" si="44"/>
        <v>1000</v>
      </c>
      <c r="U93" s="77">
        <f t="shared" si="45"/>
        <v>0</v>
      </c>
      <c r="V93" s="77">
        <f t="shared" si="46"/>
        <v>32118</v>
      </c>
      <c r="W93" s="77">
        <f t="shared" si="47"/>
        <v>26270</v>
      </c>
      <c r="X93" s="77">
        <f t="shared" si="48"/>
        <v>4816.000000000001</v>
      </c>
      <c r="Y93" s="77">
        <f t="shared" si="49"/>
        <v>1032</v>
      </c>
      <c r="Z93" s="94">
        <f t="shared" si="50"/>
        <v>22048</v>
      </c>
      <c r="AA93" s="77">
        <v>21016</v>
      </c>
      <c r="AB93" s="77">
        <v>1032</v>
      </c>
      <c r="AC93" s="94">
        <f t="shared" si="53"/>
        <v>22048</v>
      </c>
      <c r="AD93" s="77">
        <v>21016</v>
      </c>
      <c r="AE93" s="77">
        <v>1032</v>
      </c>
      <c r="AF93" s="77">
        <f t="shared" si="51"/>
        <v>0</v>
      </c>
      <c r="AG93" s="77"/>
      <c r="AH93" s="77"/>
    </row>
    <row r="94" spans="1:34" ht="18" customHeight="1">
      <c r="A94" s="80" t="s">
        <v>112</v>
      </c>
      <c r="B94" s="74">
        <f t="shared" si="30"/>
        <v>113</v>
      </c>
      <c r="C94" s="75">
        <f t="shared" si="31"/>
        <v>112</v>
      </c>
      <c r="D94" s="77">
        <v>113</v>
      </c>
      <c r="E94" s="78">
        <v>112</v>
      </c>
      <c r="F94" s="87"/>
      <c r="G94" s="77"/>
      <c r="H94" s="76">
        <f t="shared" si="32"/>
        <v>90200</v>
      </c>
      <c r="I94" s="76">
        <f t="shared" si="33"/>
        <v>90200</v>
      </c>
      <c r="J94" s="76">
        <f t="shared" si="34"/>
        <v>0</v>
      </c>
      <c r="K94" s="76">
        <f t="shared" si="35"/>
        <v>90200</v>
      </c>
      <c r="L94" s="77">
        <f t="shared" si="36"/>
        <v>72160</v>
      </c>
      <c r="M94" s="77">
        <f t="shared" si="37"/>
        <v>12628.000000000002</v>
      </c>
      <c r="N94" s="77">
        <f t="shared" si="38"/>
        <v>2706</v>
      </c>
      <c r="O94" s="77">
        <f t="shared" si="39"/>
        <v>2706</v>
      </c>
      <c r="P94" s="77">
        <f t="shared" si="40"/>
        <v>565</v>
      </c>
      <c r="Q94" s="77">
        <f t="shared" si="41"/>
        <v>565</v>
      </c>
      <c r="R94" s="77">
        <f t="shared" si="42"/>
        <v>0</v>
      </c>
      <c r="S94" s="77">
        <f t="shared" si="43"/>
        <v>2260</v>
      </c>
      <c r="T94" s="77">
        <f t="shared" si="44"/>
        <v>2260</v>
      </c>
      <c r="U94" s="77">
        <f t="shared" si="45"/>
        <v>0</v>
      </c>
      <c r="V94" s="77">
        <f t="shared" si="46"/>
        <v>84669</v>
      </c>
      <c r="W94" s="77">
        <f t="shared" si="47"/>
        <v>69335</v>
      </c>
      <c r="X94" s="77">
        <f t="shared" si="48"/>
        <v>12628.000000000002</v>
      </c>
      <c r="Y94" s="77">
        <f t="shared" si="49"/>
        <v>2706</v>
      </c>
      <c r="Z94" s="94">
        <f t="shared" si="50"/>
        <v>58174</v>
      </c>
      <c r="AA94" s="77">
        <v>55468</v>
      </c>
      <c r="AB94" s="77">
        <v>2706</v>
      </c>
      <c r="AC94" s="94">
        <f t="shared" si="53"/>
        <v>58174</v>
      </c>
      <c r="AD94" s="77">
        <v>55468</v>
      </c>
      <c r="AE94" s="77">
        <v>2706</v>
      </c>
      <c r="AF94" s="77">
        <f t="shared" si="51"/>
        <v>0</v>
      </c>
      <c r="AG94" s="77"/>
      <c r="AH94" s="77"/>
    </row>
  </sheetData>
  <sheetProtection/>
  <mergeCells count="30">
    <mergeCell ref="A1:AH1"/>
    <mergeCell ref="B2:G2"/>
    <mergeCell ref="H2:O2"/>
    <mergeCell ref="P2:R2"/>
    <mergeCell ref="S2:U2"/>
    <mergeCell ref="V2:Y2"/>
    <mergeCell ref="Z2:AH2"/>
    <mergeCell ref="B3:C3"/>
    <mergeCell ref="D3:E3"/>
    <mergeCell ref="F3:G3"/>
    <mergeCell ref="P3:R3"/>
    <mergeCell ref="S3:U3"/>
    <mergeCell ref="AC3:AE3"/>
    <mergeCell ref="AF3:AH3"/>
    <mergeCell ref="A2:A4"/>
    <mergeCell ref="H3:H4"/>
    <mergeCell ref="I3:I4"/>
    <mergeCell ref="J3:J4"/>
    <mergeCell ref="K3:K4"/>
    <mergeCell ref="L3:L4"/>
    <mergeCell ref="M3:M4"/>
    <mergeCell ref="N3:N4"/>
    <mergeCell ref="O3:O4"/>
    <mergeCell ref="V3:V4"/>
    <mergeCell ref="W3:W4"/>
    <mergeCell ref="X3:X4"/>
    <mergeCell ref="Y3:Y4"/>
    <mergeCell ref="Z3:Z4"/>
    <mergeCell ref="AA3:AA4"/>
    <mergeCell ref="AB3:AB4"/>
  </mergeCells>
  <printOptions horizontalCentered="1"/>
  <pageMargins left="0.07847222222222222" right="0" top="0.4326388888888889" bottom="0.07847222222222222" header="0.5506944444444445" footer="0.11805555555555555"/>
  <pageSetup fitToHeight="0" fitToWidth="1" horizontalDpi="600" verticalDpi="600" orientation="landscape" paperSize="9" scale="61"/>
  <headerFooter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I33"/>
  <sheetViews>
    <sheetView tabSelected="1" workbookViewId="0" topLeftCell="A13">
      <selection activeCell="L20" sqref="L20"/>
    </sheetView>
  </sheetViews>
  <sheetFormatPr defaultColWidth="9.00390625" defaultRowHeight="14.25"/>
  <cols>
    <col min="1" max="1" width="5.25390625" style="0" customWidth="1"/>
    <col min="3" max="3" width="0.875" style="0" customWidth="1"/>
    <col min="4" max="4" width="12.75390625" style="0" customWidth="1"/>
    <col min="8" max="8" width="13.75390625" style="0" customWidth="1"/>
    <col min="9" max="9" width="13.625" style="0" customWidth="1"/>
  </cols>
  <sheetData>
    <row r="1" spans="1:9" ht="20.25">
      <c r="A1" s="15" t="s">
        <v>113</v>
      </c>
      <c r="B1" s="15"/>
      <c r="C1" s="15"/>
      <c r="D1" s="15"/>
      <c r="E1" s="15"/>
      <c r="F1" s="15"/>
      <c r="G1" s="15"/>
      <c r="H1" s="15"/>
      <c r="I1" s="15"/>
    </row>
    <row r="2" spans="1:9" ht="3.75" customHeight="1">
      <c r="A2" s="16"/>
      <c r="B2" s="16"/>
      <c r="C2" s="16"/>
      <c r="D2" s="16"/>
      <c r="E2" s="16"/>
      <c r="F2" s="16"/>
      <c r="G2" s="16"/>
      <c r="H2" s="16"/>
      <c r="I2" s="16"/>
    </row>
    <row r="3" spans="1:9" ht="32.25" customHeight="1">
      <c r="A3" s="17" t="s">
        <v>114</v>
      </c>
      <c r="B3" s="17"/>
      <c r="C3" s="17"/>
      <c r="D3" s="17" t="s">
        <v>115</v>
      </c>
      <c r="E3" s="17"/>
      <c r="F3" s="17" t="s">
        <v>116</v>
      </c>
      <c r="G3" s="17"/>
      <c r="H3" s="18" t="s">
        <v>117</v>
      </c>
      <c r="I3" s="48"/>
    </row>
    <row r="4" spans="1:9" ht="24" customHeight="1">
      <c r="A4" s="17" t="s">
        <v>118</v>
      </c>
      <c r="B4" s="17"/>
      <c r="C4" s="17"/>
      <c r="D4" s="17" t="s">
        <v>119</v>
      </c>
      <c r="E4" s="17"/>
      <c r="F4" s="17" t="s">
        <v>120</v>
      </c>
      <c r="G4" s="17"/>
      <c r="H4" s="17" t="s">
        <v>121</v>
      </c>
      <c r="I4" s="17"/>
    </row>
    <row r="5" spans="1:9" ht="26.25" customHeight="1">
      <c r="A5" s="17" t="s">
        <v>122</v>
      </c>
      <c r="B5" s="19"/>
      <c r="C5" s="19"/>
      <c r="D5" s="20" t="s">
        <v>123</v>
      </c>
      <c r="E5" s="20"/>
      <c r="F5" s="17" t="s">
        <v>124</v>
      </c>
      <c r="G5" s="17"/>
      <c r="H5" s="17"/>
      <c r="I5" s="17"/>
    </row>
    <row r="6" spans="1:9" ht="14.25">
      <c r="A6" s="19"/>
      <c r="B6" s="19"/>
      <c r="C6" s="19"/>
      <c r="D6" s="21" t="s">
        <v>125</v>
      </c>
      <c r="E6" s="22"/>
      <c r="F6" s="17"/>
      <c r="G6" s="17"/>
      <c r="H6" s="17"/>
      <c r="I6" s="17"/>
    </row>
    <row r="7" spans="1:9" ht="19.5" customHeight="1">
      <c r="A7" s="19"/>
      <c r="B7" s="19"/>
      <c r="C7" s="19"/>
      <c r="D7" s="17" t="s">
        <v>126</v>
      </c>
      <c r="E7" s="17"/>
      <c r="F7" s="17"/>
      <c r="G7" s="17"/>
      <c r="H7" s="17"/>
      <c r="I7" s="17"/>
    </row>
    <row r="8" spans="1:9" ht="14.25">
      <c r="A8" s="17" t="s">
        <v>127</v>
      </c>
      <c r="B8" s="17" t="s">
        <v>128</v>
      </c>
      <c r="C8" s="17"/>
      <c r="D8" s="17"/>
      <c r="E8" s="17"/>
      <c r="F8" s="17"/>
      <c r="G8" s="17"/>
      <c r="H8" s="17"/>
      <c r="I8" s="17"/>
    </row>
    <row r="9" spans="1:9" ht="81.75" customHeight="1">
      <c r="A9" s="17"/>
      <c r="B9" s="23" t="s">
        <v>129</v>
      </c>
      <c r="C9" s="24"/>
      <c r="D9" s="24"/>
      <c r="E9" s="24"/>
      <c r="F9" s="24"/>
      <c r="G9" s="24"/>
      <c r="H9" s="24"/>
      <c r="I9" s="49"/>
    </row>
    <row r="10" spans="1:9" ht="19.5" customHeight="1">
      <c r="A10" s="17" t="s">
        <v>130</v>
      </c>
      <c r="B10" s="25" t="s">
        <v>131</v>
      </c>
      <c r="C10" s="26"/>
      <c r="D10" s="17" t="s">
        <v>132</v>
      </c>
      <c r="E10" s="17" t="s">
        <v>133</v>
      </c>
      <c r="F10" s="17"/>
      <c r="G10" s="17"/>
      <c r="H10" s="17"/>
      <c r="I10" s="50" t="s">
        <v>134</v>
      </c>
    </row>
    <row r="11" spans="1:9" ht="19.5" customHeight="1">
      <c r="A11" s="17"/>
      <c r="B11" s="27" t="s">
        <v>135</v>
      </c>
      <c r="C11" s="28"/>
      <c r="D11" s="17" t="s">
        <v>136</v>
      </c>
      <c r="E11" s="29" t="s">
        <v>137</v>
      </c>
      <c r="F11" s="29"/>
      <c r="G11" s="29"/>
      <c r="H11" s="29"/>
      <c r="I11" s="50">
        <v>80</v>
      </c>
    </row>
    <row r="12" spans="1:9" ht="19.5" customHeight="1">
      <c r="A12" s="17"/>
      <c r="B12" s="30"/>
      <c r="C12" s="31"/>
      <c r="D12" s="17"/>
      <c r="E12" s="29" t="s">
        <v>138</v>
      </c>
      <c r="F12" s="29"/>
      <c r="G12" s="29"/>
      <c r="H12" s="29"/>
      <c r="I12" s="50">
        <v>9021</v>
      </c>
    </row>
    <row r="13" spans="1:9" ht="19.5" customHeight="1">
      <c r="A13" s="17"/>
      <c r="B13" s="30"/>
      <c r="C13" s="31"/>
      <c r="D13" s="17"/>
      <c r="E13" s="29" t="s">
        <v>139</v>
      </c>
      <c r="F13" s="29"/>
      <c r="G13" s="29"/>
      <c r="H13" s="29"/>
      <c r="I13" s="50">
        <v>953</v>
      </c>
    </row>
    <row r="14" spans="1:9" ht="19.5" customHeight="1">
      <c r="A14" s="17"/>
      <c r="B14" s="30"/>
      <c r="C14" s="31"/>
      <c r="D14" s="17"/>
      <c r="E14" s="29" t="s">
        <v>140</v>
      </c>
      <c r="F14" s="29"/>
      <c r="G14" s="29"/>
      <c r="H14" s="29"/>
      <c r="I14" s="51">
        <v>4588</v>
      </c>
    </row>
    <row r="15" spans="1:9" ht="19.5" customHeight="1">
      <c r="A15" s="17"/>
      <c r="B15" s="30"/>
      <c r="C15" s="31"/>
      <c r="D15" s="17"/>
      <c r="E15" s="29" t="s">
        <v>141</v>
      </c>
      <c r="F15" s="29"/>
      <c r="G15" s="29"/>
      <c r="H15" s="29"/>
      <c r="I15" s="50">
        <v>627</v>
      </c>
    </row>
    <row r="16" spans="1:9" ht="19.5" customHeight="1">
      <c r="A16" s="17"/>
      <c r="B16" s="30"/>
      <c r="C16" s="31"/>
      <c r="D16" s="32" t="s">
        <v>142</v>
      </c>
      <c r="E16" s="33" t="s">
        <v>143</v>
      </c>
      <c r="F16" s="33"/>
      <c r="G16" s="33"/>
      <c r="H16" s="33"/>
      <c r="I16" s="52" t="s">
        <v>144</v>
      </c>
    </row>
    <row r="17" spans="1:9" ht="19.5" customHeight="1">
      <c r="A17" s="17"/>
      <c r="B17" s="30"/>
      <c r="C17" s="31"/>
      <c r="D17" s="34"/>
      <c r="E17" s="33" t="s">
        <v>145</v>
      </c>
      <c r="F17" s="33"/>
      <c r="G17" s="33"/>
      <c r="H17" s="33"/>
      <c r="I17" s="53" t="s">
        <v>146</v>
      </c>
    </row>
    <row r="18" spans="1:9" ht="19.5" customHeight="1">
      <c r="A18" s="17"/>
      <c r="B18" s="30"/>
      <c r="C18" s="31"/>
      <c r="D18" s="34"/>
      <c r="E18" s="35" t="s">
        <v>147</v>
      </c>
      <c r="F18" s="36"/>
      <c r="G18" s="36"/>
      <c r="H18" s="37"/>
      <c r="I18" s="54">
        <v>1</v>
      </c>
    </row>
    <row r="19" spans="1:9" ht="19.5" customHeight="1">
      <c r="A19" s="17"/>
      <c r="B19" s="30"/>
      <c r="C19" s="31"/>
      <c r="D19" s="34"/>
      <c r="E19" s="33" t="s">
        <v>148</v>
      </c>
      <c r="F19" s="33"/>
      <c r="G19" s="33"/>
      <c r="H19" s="33"/>
      <c r="I19" s="52" t="s">
        <v>144</v>
      </c>
    </row>
    <row r="20" spans="1:9" ht="19.5" customHeight="1">
      <c r="A20" s="17"/>
      <c r="B20" s="30"/>
      <c r="C20" s="31"/>
      <c r="D20" s="34"/>
      <c r="E20" s="33" t="s">
        <v>149</v>
      </c>
      <c r="F20" s="33"/>
      <c r="G20" s="33"/>
      <c r="H20" s="33"/>
      <c r="I20" s="53" t="s">
        <v>150</v>
      </c>
    </row>
    <row r="21" spans="1:9" ht="19.5" customHeight="1">
      <c r="A21" s="17"/>
      <c r="B21" s="30"/>
      <c r="C21" s="31"/>
      <c r="D21" s="34"/>
      <c r="E21" s="35" t="s">
        <v>151</v>
      </c>
      <c r="F21" s="36"/>
      <c r="G21" s="36"/>
      <c r="H21" s="37"/>
      <c r="I21" s="54">
        <v>1</v>
      </c>
    </row>
    <row r="22" spans="1:9" ht="19.5" customHeight="1">
      <c r="A22" s="17"/>
      <c r="B22" s="30"/>
      <c r="C22" s="31"/>
      <c r="D22" s="38"/>
      <c r="E22" s="33" t="s">
        <v>152</v>
      </c>
      <c r="F22" s="33"/>
      <c r="G22" s="33"/>
      <c r="H22" s="33"/>
      <c r="I22" s="55">
        <v>0.99</v>
      </c>
    </row>
    <row r="23" spans="1:9" ht="19.5" customHeight="1">
      <c r="A23" s="17"/>
      <c r="B23" s="30"/>
      <c r="C23" s="31"/>
      <c r="D23" s="32" t="s">
        <v>153</v>
      </c>
      <c r="E23" s="35" t="s">
        <v>154</v>
      </c>
      <c r="F23" s="36"/>
      <c r="G23" s="36"/>
      <c r="H23" s="37"/>
      <c r="I23" s="56">
        <v>43831</v>
      </c>
    </row>
    <row r="24" spans="1:9" ht="19.5" customHeight="1">
      <c r="A24" s="17"/>
      <c r="B24" s="39"/>
      <c r="C24" s="40"/>
      <c r="D24" s="38"/>
      <c r="E24" s="35" t="s">
        <v>155</v>
      </c>
      <c r="F24" s="36"/>
      <c r="G24" s="36"/>
      <c r="H24" s="37"/>
      <c r="I24" s="56">
        <v>44196</v>
      </c>
    </row>
    <row r="25" spans="1:9" ht="19.5" customHeight="1">
      <c r="A25" s="17"/>
      <c r="B25" s="27" t="s">
        <v>156</v>
      </c>
      <c r="C25" s="28"/>
      <c r="D25" s="41" t="s">
        <v>157</v>
      </c>
      <c r="E25" s="29" t="s">
        <v>158</v>
      </c>
      <c r="F25" s="29"/>
      <c r="G25" s="29"/>
      <c r="H25" s="29"/>
      <c r="I25" s="57">
        <v>1201</v>
      </c>
    </row>
    <row r="26" spans="1:9" ht="19.5" customHeight="1">
      <c r="A26" s="17"/>
      <c r="B26" s="30"/>
      <c r="C26" s="31"/>
      <c r="D26" s="42"/>
      <c r="E26" s="29" t="s">
        <v>159</v>
      </c>
      <c r="F26" s="29"/>
      <c r="G26" s="29"/>
      <c r="H26" s="29"/>
      <c r="I26" s="57">
        <v>713</v>
      </c>
    </row>
    <row r="27" spans="1:9" ht="19.5" customHeight="1">
      <c r="A27" s="17"/>
      <c r="B27" s="30"/>
      <c r="C27" s="31"/>
      <c r="D27" s="43"/>
      <c r="E27" s="20" t="s">
        <v>160</v>
      </c>
      <c r="F27" s="20"/>
      <c r="G27" s="20"/>
      <c r="H27" s="20"/>
      <c r="I27" s="58">
        <v>0.85</v>
      </c>
    </row>
    <row r="28" spans="1:9" ht="19.5" customHeight="1">
      <c r="A28" s="17"/>
      <c r="B28" s="30"/>
      <c r="C28" s="31"/>
      <c r="D28" s="17" t="s">
        <v>161</v>
      </c>
      <c r="E28" s="20" t="s">
        <v>162</v>
      </c>
      <c r="F28" s="20"/>
      <c r="G28" s="20"/>
      <c r="H28" s="20"/>
      <c r="I28" s="17" t="s">
        <v>163</v>
      </c>
    </row>
    <row r="29" spans="1:9" ht="19.5" customHeight="1">
      <c r="A29" s="17"/>
      <c r="B29" s="39"/>
      <c r="C29" s="40"/>
      <c r="D29" s="17"/>
      <c r="E29" s="20" t="s">
        <v>164</v>
      </c>
      <c r="F29" s="20"/>
      <c r="G29" s="20"/>
      <c r="H29" s="20"/>
      <c r="I29" s="17" t="s">
        <v>163</v>
      </c>
    </row>
    <row r="30" spans="1:9" ht="19.5" customHeight="1">
      <c r="A30" s="17"/>
      <c r="B30" s="17" t="s">
        <v>165</v>
      </c>
      <c r="C30" s="17"/>
      <c r="D30" s="44" t="s">
        <v>166</v>
      </c>
      <c r="E30" s="33" t="s">
        <v>167</v>
      </c>
      <c r="F30" s="33"/>
      <c r="G30" s="33"/>
      <c r="H30" s="33"/>
      <c r="I30" s="44" t="s">
        <v>168</v>
      </c>
    </row>
    <row r="31" spans="1:9" ht="19.5" customHeight="1">
      <c r="A31" s="17"/>
      <c r="B31" s="17"/>
      <c r="C31" s="17"/>
      <c r="D31" s="44"/>
      <c r="E31" s="33" t="s">
        <v>169</v>
      </c>
      <c r="F31" s="33"/>
      <c r="G31" s="33"/>
      <c r="H31" s="33"/>
      <c r="I31" s="44" t="s">
        <v>170</v>
      </c>
    </row>
    <row r="32" spans="1:9" ht="19.5" customHeight="1">
      <c r="A32" s="17"/>
      <c r="B32" s="17" t="s">
        <v>165</v>
      </c>
      <c r="C32" s="17"/>
      <c r="D32" s="44"/>
      <c r="E32" s="33" t="s">
        <v>171</v>
      </c>
      <c r="F32" s="33"/>
      <c r="G32" s="33"/>
      <c r="H32" s="33"/>
      <c r="I32" s="44" t="s">
        <v>168</v>
      </c>
    </row>
    <row r="33" spans="1:9" ht="14.25">
      <c r="A33" s="45" t="s">
        <v>172</v>
      </c>
      <c r="B33" s="45"/>
      <c r="C33" s="45"/>
      <c r="D33" s="45"/>
      <c r="G33" s="46"/>
      <c r="H33" s="47" t="s">
        <v>173</v>
      </c>
      <c r="I33" s="47"/>
    </row>
  </sheetData>
  <sheetProtection/>
  <mergeCells count="55">
    <mergeCell ref="A1:I1"/>
    <mergeCell ref="A2:I2"/>
    <mergeCell ref="A3:C3"/>
    <mergeCell ref="D3:E3"/>
    <mergeCell ref="F3:G3"/>
    <mergeCell ref="H3:I3"/>
    <mergeCell ref="A4:C4"/>
    <mergeCell ref="D4:E4"/>
    <mergeCell ref="F4:G4"/>
    <mergeCell ref="H4:I4"/>
    <mergeCell ref="D5:E5"/>
    <mergeCell ref="F5:I5"/>
    <mergeCell ref="F6:I6"/>
    <mergeCell ref="D7:F7"/>
    <mergeCell ref="G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D33"/>
    <mergeCell ref="H33:I33"/>
    <mergeCell ref="A8:A9"/>
    <mergeCell ref="A10:A32"/>
    <mergeCell ref="D11:D15"/>
    <mergeCell ref="D16:D22"/>
    <mergeCell ref="D23:D24"/>
    <mergeCell ref="D25:D27"/>
    <mergeCell ref="D28:D29"/>
    <mergeCell ref="D30:D32"/>
    <mergeCell ref="B30:C32"/>
    <mergeCell ref="B25:C29"/>
    <mergeCell ref="B11:C24"/>
    <mergeCell ref="A5:C7"/>
  </mergeCells>
  <printOptions/>
  <pageMargins left="0.5118110236220472" right="0.5118110236220472"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84"/>
  <sheetViews>
    <sheetView workbookViewId="0" topLeftCell="A64">
      <selection activeCell="G80" sqref="G80"/>
    </sheetView>
  </sheetViews>
  <sheetFormatPr defaultColWidth="9.00390625" defaultRowHeight="14.25"/>
  <cols>
    <col min="1" max="1" width="21.125" style="0" customWidth="1"/>
    <col min="2" max="2" width="9.375" style="0" customWidth="1"/>
    <col min="3" max="3" width="14.625" style="0" customWidth="1"/>
    <col min="4" max="4" width="10.50390625" style="0" customWidth="1"/>
    <col min="5" max="5" width="13.125" style="0" customWidth="1"/>
  </cols>
  <sheetData>
    <row r="1" spans="1:5" ht="48.75" customHeight="1">
      <c r="A1" s="1" t="s">
        <v>174</v>
      </c>
      <c r="B1" s="1"/>
      <c r="C1" s="1"/>
      <c r="D1" s="1"/>
      <c r="E1" s="1"/>
    </row>
    <row r="2" spans="1:5" ht="14.25">
      <c r="A2" s="2" t="s">
        <v>175</v>
      </c>
      <c r="B2" s="3" t="s">
        <v>176</v>
      </c>
      <c r="C2" s="4"/>
      <c r="D2" s="5"/>
      <c r="E2" s="6"/>
    </row>
    <row r="3" spans="1:5" ht="28.5" customHeight="1">
      <c r="A3" s="2"/>
      <c r="B3" s="7" t="s">
        <v>22</v>
      </c>
      <c r="C3" s="7" t="s">
        <v>177</v>
      </c>
      <c r="D3" s="7" t="s">
        <v>178</v>
      </c>
      <c r="E3" s="7" t="s">
        <v>179</v>
      </c>
    </row>
    <row r="4" spans="1:5" ht="14.25">
      <c r="A4" s="8" t="s">
        <v>31</v>
      </c>
      <c r="B4" s="9">
        <v>178</v>
      </c>
      <c r="C4" s="6">
        <v>176</v>
      </c>
      <c r="D4" s="9">
        <v>2</v>
      </c>
      <c r="E4" s="9">
        <v>0</v>
      </c>
    </row>
    <row r="5" spans="1:5" ht="14.25">
      <c r="A5" s="10" t="s">
        <v>32</v>
      </c>
      <c r="B5" s="11">
        <v>124</v>
      </c>
      <c r="C5" s="12">
        <v>123</v>
      </c>
      <c r="D5" s="11">
        <v>1</v>
      </c>
      <c r="E5" s="13">
        <v>0</v>
      </c>
    </row>
    <row r="6" spans="1:5" ht="14.25">
      <c r="A6" s="10" t="s">
        <v>33</v>
      </c>
      <c r="B6" s="9">
        <v>180</v>
      </c>
      <c r="C6" s="6">
        <v>177</v>
      </c>
      <c r="D6" s="9">
        <v>3</v>
      </c>
      <c r="E6" s="14">
        <v>0</v>
      </c>
    </row>
    <row r="7" spans="1:5" ht="14.25">
      <c r="A7" s="10" t="s">
        <v>34</v>
      </c>
      <c r="B7" s="9">
        <v>66</v>
      </c>
      <c r="C7" s="6">
        <v>66</v>
      </c>
      <c r="D7" s="9">
        <v>0</v>
      </c>
      <c r="E7" s="14">
        <v>0</v>
      </c>
    </row>
    <row r="8" spans="1:5" ht="14.25">
      <c r="A8" s="10" t="s">
        <v>35</v>
      </c>
      <c r="B8" s="9">
        <v>258</v>
      </c>
      <c r="C8" s="6">
        <v>257</v>
      </c>
      <c r="D8" s="9">
        <v>1</v>
      </c>
      <c r="E8" s="14">
        <v>0</v>
      </c>
    </row>
    <row r="9" spans="1:5" ht="14.25">
      <c r="A9" s="10" t="s">
        <v>36</v>
      </c>
      <c r="B9" s="9">
        <v>25</v>
      </c>
      <c r="C9" s="6">
        <v>24</v>
      </c>
      <c r="D9" s="9">
        <v>1</v>
      </c>
      <c r="E9" s="14">
        <v>0</v>
      </c>
    </row>
    <row r="10" spans="1:5" ht="14.25">
      <c r="A10" s="10" t="s">
        <v>37</v>
      </c>
      <c r="B10" s="9">
        <v>150</v>
      </c>
      <c r="C10" s="6">
        <v>149</v>
      </c>
      <c r="D10" s="9">
        <v>1</v>
      </c>
      <c r="E10" s="14">
        <v>0</v>
      </c>
    </row>
    <row r="11" spans="1:5" ht="14.25">
      <c r="A11" s="10" t="s">
        <v>38</v>
      </c>
      <c r="B11" s="9">
        <v>207</v>
      </c>
      <c r="C11" s="6">
        <v>207</v>
      </c>
      <c r="D11" s="9">
        <v>0</v>
      </c>
      <c r="E11" s="14">
        <v>0</v>
      </c>
    </row>
    <row r="12" spans="1:5" ht="14.25">
      <c r="A12" s="10" t="s">
        <v>39</v>
      </c>
      <c r="B12" s="9">
        <v>112</v>
      </c>
      <c r="C12" s="6">
        <v>112</v>
      </c>
      <c r="D12" s="9">
        <v>0</v>
      </c>
      <c r="E12" s="14">
        <v>0</v>
      </c>
    </row>
    <row r="13" spans="1:5" ht="14.25">
      <c r="A13" s="10" t="s">
        <v>40</v>
      </c>
      <c r="B13" s="9">
        <v>99</v>
      </c>
      <c r="C13" s="6">
        <v>98</v>
      </c>
      <c r="D13" s="9">
        <v>1</v>
      </c>
      <c r="E13" s="14">
        <v>0</v>
      </c>
    </row>
    <row r="14" spans="1:5" ht="14.25">
      <c r="A14" s="10" t="s">
        <v>41</v>
      </c>
      <c r="B14" s="9">
        <v>53</v>
      </c>
      <c r="C14" s="6">
        <v>53</v>
      </c>
      <c r="D14" s="9">
        <v>0</v>
      </c>
      <c r="E14" s="14">
        <v>0</v>
      </c>
    </row>
    <row r="15" spans="1:5" ht="14.25">
      <c r="A15" s="10" t="s">
        <v>42</v>
      </c>
      <c r="B15" s="9">
        <v>109</v>
      </c>
      <c r="C15" s="6">
        <v>109</v>
      </c>
      <c r="D15" s="9">
        <v>0</v>
      </c>
      <c r="E15" s="14">
        <v>0</v>
      </c>
    </row>
    <row r="16" spans="1:5" ht="14.25">
      <c r="A16" s="10" t="s">
        <v>43</v>
      </c>
      <c r="B16" s="9">
        <v>151</v>
      </c>
      <c r="C16" s="6">
        <v>150</v>
      </c>
      <c r="D16" s="9">
        <v>1</v>
      </c>
      <c r="E16" s="14">
        <v>0</v>
      </c>
    </row>
    <row r="17" spans="1:5" ht="14.25">
      <c r="A17" s="10" t="s">
        <v>44</v>
      </c>
      <c r="B17" s="9">
        <v>117</v>
      </c>
      <c r="C17" s="6">
        <v>117</v>
      </c>
      <c r="D17" s="9">
        <v>0</v>
      </c>
      <c r="E17" s="14">
        <v>0</v>
      </c>
    </row>
    <row r="18" spans="1:5" ht="14.25">
      <c r="A18" s="10" t="s">
        <v>45</v>
      </c>
      <c r="B18" s="9">
        <v>57</v>
      </c>
      <c r="C18" s="6">
        <v>57</v>
      </c>
      <c r="D18" s="9">
        <v>0</v>
      </c>
      <c r="E18" s="14">
        <v>0</v>
      </c>
    </row>
    <row r="19" spans="1:5" ht="14.25">
      <c r="A19" s="10" t="s">
        <v>46</v>
      </c>
      <c r="B19" s="9">
        <v>88</v>
      </c>
      <c r="C19" s="6">
        <v>88</v>
      </c>
      <c r="D19" s="9">
        <v>0</v>
      </c>
      <c r="E19" s="14">
        <v>0</v>
      </c>
    </row>
    <row r="20" spans="1:5" ht="14.25">
      <c r="A20" s="10" t="s">
        <v>47</v>
      </c>
      <c r="B20" s="9">
        <v>140</v>
      </c>
      <c r="C20" s="6">
        <v>138</v>
      </c>
      <c r="D20" s="9">
        <v>2</v>
      </c>
      <c r="E20" s="14">
        <v>0</v>
      </c>
    </row>
    <row r="21" spans="1:5" ht="14.25">
      <c r="A21" s="10" t="s">
        <v>48</v>
      </c>
      <c r="B21" s="9">
        <v>209</v>
      </c>
      <c r="C21" s="6">
        <v>209</v>
      </c>
      <c r="D21" s="9">
        <v>0</v>
      </c>
      <c r="E21" s="14">
        <v>0</v>
      </c>
    </row>
    <row r="22" spans="1:5" ht="14.25">
      <c r="A22" s="10" t="s">
        <v>51</v>
      </c>
      <c r="B22" s="9">
        <v>256</v>
      </c>
      <c r="C22" s="6">
        <v>255</v>
      </c>
      <c r="D22" s="9">
        <v>1</v>
      </c>
      <c r="E22" s="14">
        <v>0</v>
      </c>
    </row>
    <row r="23" spans="1:5" ht="14.25">
      <c r="A23" s="10" t="s">
        <v>52</v>
      </c>
      <c r="B23" s="9">
        <v>98</v>
      </c>
      <c r="C23" s="6">
        <v>96</v>
      </c>
      <c r="D23" s="9">
        <v>2</v>
      </c>
      <c r="E23" s="14">
        <v>3</v>
      </c>
    </row>
    <row r="24" spans="1:5" ht="14.25">
      <c r="A24" s="10" t="s">
        <v>53</v>
      </c>
      <c r="B24" s="9">
        <v>89</v>
      </c>
      <c r="C24" s="6">
        <v>89</v>
      </c>
      <c r="D24" s="9">
        <v>0</v>
      </c>
      <c r="E24" s="14">
        <v>0</v>
      </c>
    </row>
    <row r="25" spans="1:5" ht="14.25">
      <c r="A25" s="10" t="s">
        <v>54</v>
      </c>
      <c r="B25" s="9">
        <v>124</v>
      </c>
      <c r="C25" s="6">
        <v>124</v>
      </c>
      <c r="D25" s="9">
        <v>0</v>
      </c>
      <c r="E25" s="14">
        <v>0</v>
      </c>
    </row>
    <row r="26" spans="1:5" ht="14.25">
      <c r="A26" s="10" t="s">
        <v>55</v>
      </c>
      <c r="B26" s="9">
        <v>86</v>
      </c>
      <c r="C26" s="6">
        <v>85</v>
      </c>
      <c r="D26" s="9">
        <v>1</v>
      </c>
      <c r="E26" s="14">
        <v>11</v>
      </c>
    </row>
    <row r="27" spans="1:5" ht="14.25">
      <c r="A27" s="10" t="s">
        <v>56</v>
      </c>
      <c r="B27" s="9">
        <v>92</v>
      </c>
      <c r="C27" s="6">
        <v>91</v>
      </c>
      <c r="D27" s="9">
        <v>1</v>
      </c>
      <c r="E27" s="14">
        <v>0</v>
      </c>
    </row>
    <row r="28" spans="1:5" ht="14.25">
      <c r="A28" s="10" t="s">
        <v>57</v>
      </c>
      <c r="B28" s="9">
        <v>115</v>
      </c>
      <c r="C28" s="6">
        <v>115</v>
      </c>
      <c r="D28" s="9">
        <v>0</v>
      </c>
      <c r="E28" s="14">
        <v>0</v>
      </c>
    </row>
    <row r="29" spans="1:5" ht="14.25">
      <c r="A29" s="10" t="s">
        <v>58</v>
      </c>
      <c r="B29" s="9">
        <v>61</v>
      </c>
      <c r="C29" s="6">
        <v>61</v>
      </c>
      <c r="D29" s="9">
        <v>0</v>
      </c>
      <c r="E29" s="14">
        <v>12</v>
      </c>
    </row>
    <row r="30" spans="1:5" ht="14.25">
      <c r="A30" s="10" t="s">
        <v>59</v>
      </c>
      <c r="B30" s="9">
        <v>45</v>
      </c>
      <c r="C30" s="6">
        <v>45</v>
      </c>
      <c r="D30" s="9">
        <v>0</v>
      </c>
      <c r="E30" s="14">
        <v>0</v>
      </c>
    </row>
    <row r="31" spans="1:5" ht="14.25">
      <c r="A31" s="10" t="s">
        <v>60</v>
      </c>
      <c r="B31" s="9">
        <v>90</v>
      </c>
      <c r="C31" s="6">
        <v>90</v>
      </c>
      <c r="D31" s="9">
        <v>0</v>
      </c>
      <c r="E31" s="14">
        <v>71</v>
      </c>
    </row>
    <row r="32" spans="1:5" ht="14.25">
      <c r="A32" s="10" t="s">
        <v>61</v>
      </c>
      <c r="B32" s="9">
        <v>82</v>
      </c>
      <c r="C32" s="6">
        <v>82</v>
      </c>
      <c r="D32" s="9">
        <v>0</v>
      </c>
      <c r="E32" s="14">
        <v>0</v>
      </c>
    </row>
    <row r="33" spans="1:5" ht="14.25">
      <c r="A33" s="10" t="s">
        <v>64</v>
      </c>
      <c r="B33" s="9">
        <v>112</v>
      </c>
      <c r="C33" s="6">
        <v>111</v>
      </c>
      <c r="D33" s="9">
        <v>1</v>
      </c>
      <c r="E33" s="14">
        <v>0</v>
      </c>
    </row>
    <row r="34" spans="1:5" ht="14.25">
      <c r="A34" s="10" t="s">
        <v>65</v>
      </c>
      <c r="B34" s="9">
        <v>52</v>
      </c>
      <c r="C34" s="6">
        <v>52</v>
      </c>
      <c r="D34" s="9">
        <v>0</v>
      </c>
      <c r="E34" s="14">
        <v>30</v>
      </c>
    </row>
    <row r="35" spans="1:5" ht="14.25">
      <c r="A35" s="10" t="s">
        <v>66</v>
      </c>
      <c r="B35" s="9">
        <v>55</v>
      </c>
      <c r="C35" s="6">
        <v>55</v>
      </c>
      <c r="D35" s="9">
        <v>0</v>
      </c>
      <c r="E35" s="14">
        <v>0</v>
      </c>
    </row>
    <row r="36" spans="1:5" ht="14.25">
      <c r="A36" s="10" t="s">
        <v>67</v>
      </c>
      <c r="B36" s="9">
        <v>62</v>
      </c>
      <c r="C36" s="6">
        <v>62</v>
      </c>
      <c r="D36" s="9">
        <v>0</v>
      </c>
      <c r="E36" s="14">
        <v>18</v>
      </c>
    </row>
    <row r="37" spans="1:5" ht="14.25">
      <c r="A37" s="10" t="s">
        <v>68</v>
      </c>
      <c r="B37" s="9">
        <v>91</v>
      </c>
      <c r="C37" s="6">
        <v>91</v>
      </c>
      <c r="D37" s="9">
        <v>0</v>
      </c>
      <c r="E37" s="14">
        <v>37</v>
      </c>
    </row>
    <row r="38" spans="1:5" ht="14.25">
      <c r="A38" s="10" t="s">
        <v>69</v>
      </c>
      <c r="B38" s="9">
        <v>80</v>
      </c>
      <c r="C38" s="6">
        <v>80</v>
      </c>
      <c r="D38" s="9">
        <v>0</v>
      </c>
      <c r="E38" s="14">
        <v>0</v>
      </c>
    </row>
    <row r="39" spans="1:5" ht="14.25">
      <c r="A39" s="10" t="s">
        <v>70</v>
      </c>
      <c r="B39" s="9">
        <v>189</v>
      </c>
      <c r="C39" s="6">
        <v>187</v>
      </c>
      <c r="D39" s="9">
        <v>2</v>
      </c>
      <c r="E39" s="14">
        <v>84</v>
      </c>
    </row>
    <row r="40" spans="1:5" ht="14.25">
      <c r="A40" s="10" t="s">
        <v>71</v>
      </c>
      <c r="B40" s="9">
        <v>129</v>
      </c>
      <c r="C40" s="6">
        <v>128</v>
      </c>
      <c r="D40" s="9">
        <v>1</v>
      </c>
      <c r="E40" s="14">
        <v>64</v>
      </c>
    </row>
    <row r="41" spans="1:5" ht="14.25">
      <c r="A41" s="10" t="s">
        <v>73</v>
      </c>
      <c r="B41" s="9">
        <v>118</v>
      </c>
      <c r="C41" s="6">
        <v>118</v>
      </c>
      <c r="D41" s="9">
        <v>0</v>
      </c>
      <c r="E41" s="14">
        <v>114</v>
      </c>
    </row>
    <row r="42" spans="1:5" ht="14.25">
      <c r="A42" s="10" t="s">
        <v>74</v>
      </c>
      <c r="B42" s="9">
        <v>60</v>
      </c>
      <c r="C42" s="6">
        <v>59</v>
      </c>
      <c r="D42" s="9">
        <v>1</v>
      </c>
      <c r="E42" s="14">
        <v>37</v>
      </c>
    </row>
    <row r="43" spans="1:5" ht="14.25">
      <c r="A43" s="10" t="s">
        <v>75</v>
      </c>
      <c r="B43" s="9">
        <v>36</v>
      </c>
      <c r="C43" s="6">
        <v>36</v>
      </c>
      <c r="D43" s="9">
        <v>0</v>
      </c>
      <c r="E43" s="14">
        <v>24</v>
      </c>
    </row>
    <row r="44" spans="1:5" ht="14.25">
      <c r="A44" s="10" t="s">
        <v>76</v>
      </c>
      <c r="B44" s="9">
        <v>68</v>
      </c>
      <c r="C44" s="6">
        <v>68</v>
      </c>
      <c r="D44" s="9">
        <v>0</v>
      </c>
      <c r="E44" s="14">
        <v>68</v>
      </c>
    </row>
    <row r="45" spans="1:5" ht="24">
      <c r="A45" s="10" t="s">
        <v>77</v>
      </c>
      <c r="B45" s="9">
        <v>6</v>
      </c>
      <c r="C45" s="6">
        <v>6</v>
      </c>
      <c r="D45" s="9">
        <v>0</v>
      </c>
      <c r="E45" s="14">
        <v>6</v>
      </c>
    </row>
    <row r="46" spans="1:5" ht="14.25">
      <c r="A46" s="10" t="s">
        <v>78</v>
      </c>
      <c r="B46" s="9">
        <v>8</v>
      </c>
      <c r="C46" s="6">
        <v>8</v>
      </c>
      <c r="D46" s="9">
        <v>0</v>
      </c>
      <c r="E46" s="14">
        <v>8</v>
      </c>
    </row>
    <row r="47" spans="1:5" ht="14.25">
      <c r="A47" s="10" t="s">
        <v>180</v>
      </c>
      <c r="B47" s="9">
        <v>89</v>
      </c>
      <c r="C47" s="6">
        <v>88</v>
      </c>
      <c r="D47" s="9">
        <v>1</v>
      </c>
      <c r="E47" s="14">
        <v>0</v>
      </c>
    </row>
    <row r="48" spans="1:5" ht="14.25">
      <c r="A48" s="10" t="s">
        <v>81</v>
      </c>
      <c r="B48" s="9">
        <v>194</v>
      </c>
      <c r="C48" s="6">
        <v>194</v>
      </c>
      <c r="D48" s="9">
        <v>0</v>
      </c>
      <c r="E48" s="14">
        <v>43</v>
      </c>
    </row>
    <row r="49" spans="1:5" ht="14.25">
      <c r="A49" s="10" t="s">
        <v>82</v>
      </c>
      <c r="B49" s="9">
        <v>169</v>
      </c>
      <c r="C49" s="6">
        <v>168</v>
      </c>
      <c r="D49" s="9">
        <v>1</v>
      </c>
      <c r="E49" s="14">
        <v>83</v>
      </c>
    </row>
    <row r="50" spans="1:5" ht="14.25">
      <c r="A50" s="10" t="s">
        <v>83</v>
      </c>
      <c r="B50" s="9">
        <v>165</v>
      </c>
      <c r="C50" s="6">
        <v>165</v>
      </c>
      <c r="D50" s="9">
        <v>0</v>
      </c>
      <c r="E50" s="14">
        <v>46</v>
      </c>
    </row>
    <row r="51" spans="1:5" ht="14.25">
      <c r="A51" s="10" t="s">
        <v>84</v>
      </c>
      <c r="B51" s="9">
        <v>52</v>
      </c>
      <c r="C51" s="6">
        <v>51</v>
      </c>
      <c r="D51" s="9">
        <v>1</v>
      </c>
      <c r="E51" s="14">
        <v>45</v>
      </c>
    </row>
    <row r="52" spans="1:5" ht="14.25">
      <c r="A52" s="10" t="s">
        <v>85</v>
      </c>
      <c r="B52" s="9">
        <v>37</v>
      </c>
      <c r="C52" s="6">
        <v>37</v>
      </c>
      <c r="D52" s="9">
        <v>0</v>
      </c>
      <c r="E52" s="14">
        <v>37</v>
      </c>
    </row>
    <row r="53" spans="1:5" ht="14.25">
      <c r="A53" s="10" t="s">
        <v>87</v>
      </c>
      <c r="B53" s="9">
        <v>172</v>
      </c>
      <c r="C53" s="6">
        <v>170</v>
      </c>
      <c r="D53" s="9">
        <v>2</v>
      </c>
      <c r="E53" s="14">
        <v>141</v>
      </c>
    </row>
    <row r="54" spans="1:5" ht="14.25">
      <c r="A54" s="10" t="s">
        <v>88</v>
      </c>
      <c r="B54" s="9">
        <v>61</v>
      </c>
      <c r="C54" s="6">
        <v>61</v>
      </c>
      <c r="D54" s="9">
        <v>0</v>
      </c>
      <c r="E54" s="14">
        <v>54</v>
      </c>
    </row>
    <row r="55" spans="1:5" ht="14.25">
      <c r="A55" s="10" t="s">
        <v>89</v>
      </c>
      <c r="B55" s="9">
        <v>30</v>
      </c>
      <c r="C55" s="6">
        <v>30</v>
      </c>
      <c r="D55" s="9">
        <v>0</v>
      </c>
      <c r="E55" s="14">
        <v>6</v>
      </c>
    </row>
    <row r="56" spans="1:5" ht="14.25">
      <c r="A56" s="10" t="s">
        <v>90</v>
      </c>
      <c r="B56" s="9">
        <v>47</v>
      </c>
      <c r="C56" s="6">
        <v>47</v>
      </c>
      <c r="D56" s="9">
        <v>0</v>
      </c>
      <c r="E56" s="14">
        <v>8</v>
      </c>
    </row>
    <row r="57" spans="1:5" ht="14.25">
      <c r="A57" s="10" t="s">
        <v>91</v>
      </c>
      <c r="B57" s="9">
        <v>116</v>
      </c>
      <c r="C57" s="6">
        <v>116</v>
      </c>
      <c r="D57" s="9">
        <v>0</v>
      </c>
      <c r="E57" s="14">
        <v>35</v>
      </c>
    </row>
    <row r="58" spans="1:5" ht="14.25">
      <c r="A58" s="10" t="s">
        <v>92</v>
      </c>
      <c r="B58" s="9">
        <v>24</v>
      </c>
      <c r="C58" s="6">
        <v>24</v>
      </c>
      <c r="D58" s="9">
        <v>0</v>
      </c>
      <c r="E58" s="14">
        <v>0</v>
      </c>
    </row>
    <row r="59" spans="1:5" ht="14.25">
      <c r="A59" s="10" t="s">
        <v>95</v>
      </c>
      <c r="B59" s="9">
        <v>284</v>
      </c>
      <c r="C59" s="6">
        <v>284</v>
      </c>
      <c r="D59" s="9">
        <v>0</v>
      </c>
      <c r="E59" s="14">
        <v>25</v>
      </c>
    </row>
    <row r="60" spans="1:5" ht="14.25">
      <c r="A60" s="10" t="s">
        <v>96</v>
      </c>
      <c r="B60" s="9">
        <v>76</v>
      </c>
      <c r="C60" s="6">
        <v>75</v>
      </c>
      <c r="D60" s="9">
        <v>1</v>
      </c>
      <c r="E60" s="14">
        <v>58</v>
      </c>
    </row>
    <row r="61" spans="1:5" ht="14.25">
      <c r="A61" s="10" t="s">
        <v>97</v>
      </c>
      <c r="B61" s="9">
        <v>144</v>
      </c>
      <c r="C61" s="6">
        <v>143</v>
      </c>
      <c r="D61" s="9">
        <v>1</v>
      </c>
      <c r="E61" s="14">
        <v>72</v>
      </c>
    </row>
    <row r="62" spans="1:5" ht="14.25">
      <c r="A62" s="10" t="s">
        <v>98</v>
      </c>
      <c r="B62" s="9">
        <v>12</v>
      </c>
      <c r="C62" s="6">
        <v>12</v>
      </c>
      <c r="D62" s="9">
        <v>0</v>
      </c>
      <c r="E62" s="14">
        <v>0</v>
      </c>
    </row>
    <row r="63" spans="1:5" ht="14.25">
      <c r="A63" s="10" t="s">
        <v>99</v>
      </c>
      <c r="B63" s="9">
        <v>66</v>
      </c>
      <c r="C63" s="6">
        <v>66</v>
      </c>
      <c r="D63" s="9">
        <v>0</v>
      </c>
      <c r="E63" s="14">
        <v>29</v>
      </c>
    </row>
    <row r="64" spans="1:5" ht="14.25">
      <c r="A64" s="10" t="s">
        <v>100</v>
      </c>
      <c r="B64" s="9">
        <v>52</v>
      </c>
      <c r="C64" s="6">
        <v>52</v>
      </c>
      <c r="D64" s="9">
        <v>0</v>
      </c>
      <c r="E64" s="14">
        <v>36</v>
      </c>
    </row>
    <row r="65" spans="1:5" ht="14.25">
      <c r="A65" s="10" t="s">
        <v>101</v>
      </c>
      <c r="B65" s="9">
        <v>44</v>
      </c>
      <c r="C65" s="6">
        <v>44</v>
      </c>
      <c r="D65" s="9">
        <v>0</v>
      </c>
      <c r="E65" s="14">
        <v>31</v>
      </c>
    </row>
    <row r="66" spans="1:5" ht="14.25">
      <c r="A66" s="10" t="s">
        <v>102</v>
      </c>
      <c r="B66" s="9">
        <v>67</v>
      </c>
      <c r="C66" s="6">
        <v>67</v>
      </c>
      <c r="D66" s="9">
        <v>0</v>
      </c>
      <c r="E66" s="14">
        <v>43</v>
      </c>
    </row>
    <row r="67" spans="1:5" ht="14.25">
      <c r="A67" s="10" t="s">
        <v>103</v>
      </c>
      <c r="B67" s="9">
        <v>138</v>
      </c>
      <c r="C67" s="6">
        <v>137</v>
      </c>
      <c r="D67" s="9">
        <v>1</v>
      </c>
      <c r="E67" s="14">
        <v>72</v>
      </c>
    </row>
    <row r="68" spans="1:5" ht="14.25">
      <c r="A68" s="10" t="s">
        <v>105</v>
      </c>
      <c r="B68" s="9">
        <v>110</v>
      </c>
      <c r="C68" s="6">
        <v>108</v>
      </c>
      <c r="D68" s="9">
        <v>2</v>
      </c>
      <c r="E68" s="14">
        <v>65</v>
      </c>
    </row>
    <row r="69" spans="1:5" ht="14.25">
      <c r="A69" s="10" t="s">
        <v>106</v>
      </c>
      <c r="B69" s="9">
        <v>18</v>
      </c>
      <c r="C69" s="6">
        <v>18</v>
      </c>
      <c r="D69" s="9">
        <v>0</v>
      </c>
      <c r="E69" s="14">
        <v>0</v>
      </c>
    </row>
    <row r="70" spans="1:5" ht="14.25">
      <c r="A70" s="10" t="s">
        <v>107</v>
      </c>
      <c r="B70" s="9">
        <v>27</v>
      </c>
      <c r="C70" s="6">
        <v>27</v>
      </c>
      <c r="D70" s="9">
        <v>0</v>
      </c>
      <c r="E70" s="14">
        <v>11</v>
      </c>
    </row>
    <row r="71" spans="1:5" ht="14.25">
      <c r="A71" s="10" t="s">
        <v>108</v>
      </c>
      <c r="B71" s="9">
        <v>14</v>
      </c>
      <c r="C71" s="6">
        <v>14</v>
      </c>
      <c r="D71" s="9">
        <v>0</v>
      </c>
      <c r="E71" s="14">
        <v>8</v>
      </c>
    </row>
    <row r="72" spans="1:5" ht="14.25">
      <c r="A72" s="10" t="s">
        <v>111</v>
      </c>
      <c r="B72" s="9">
        <v>51</v>
      </c>
      <c r="C72" s="6">
        <v>50</v>
      </c>
      <c r="D72" s="9">
        <v>1</v>
      </c>
      <c r="E72" s="14">
        <v>22</v>
      </c>
    </row>
    <row r="73" spans="1:5" ht="24">
      <c r="A73" s="10" t="s">
        <v>181</v>
      </c>
      <c r="B73" s="9">
        <v>113</v>
      </c>
      <c r="C73" s="6">
        <v>113</v>
      </c>
      <c r="D73" s="9">
        <v>0</v>
      </c>
      <c r="E73" s="14">
        <v>112</v>
      </c>
    </row>
    <row r="74" spans="1:5" ht="14.25">
      <c r="A74" s="10" t="s">
        <v>26</v>
      </c>
      <c r="B74" s="9">
        <v>2159</v>
      </c>
      <c r="C74" s="6">
        <v>2156</v>
      </c>
      <c r="D74" s="9">
        <v>3</v>
      </c>
      <c r="E74" s="14">
        <v>0</v>
      </c>
    </row>
    <row r="75" spans="1:5" ht="14.25">
      <c r="A75" s="10" t="s">
        <v>26</v>
      </c>
      <c r="B75" s="9">
        <v>0</v>
      </c>
      <c r="C75" s="6">
        <v>0</v>
      </c>
      <c r="D75" s="9">
        <v>0</v>
      </c>
      <c r="E75" s="14">
        <v>0</v>
      </c>
    </row>
    <row r="76" spans="1:5" ht="14.25">
      <c r="A76" s="10" t="s">
        <v>25</v>
      </c>
      <c r="B76" s="9">
        <v>1578</v>
      </c>
      <c r="C76" s="6">
        <v>1571</v>
      </c>
      <c r="D76" s="9">
        <v>7</v>
      </c>
      <c r="E76" s="14">
        <v>811</v>
      </c>
    </row>
    <row r="77" spans="1:5" ht="14.25">
      <c r="A77" s="10" t="s">
        <v>182</v>
      </c>
      <c r="B77" s="9">
        <v>283</v>
      </c>
      <c r="C77" s="6">
        <v>282</v>
      </c>
      <c r="D77" s="9">
        <v>1</v>
      </c>
      <c r="E77" s="14">
        <v>239</v>
      </c>
    </row>
    <row r="78" spans="1:5" ht="14.25">
      <c r="A78" s="10" t="s">
        <v>183</v>
      </c>
      <c r="B78" s="9">
        <v>425</v>
      </c>
      <c r="C78" s="6">
        <v>424</v>
      </c>
      <c r="D78" s="9">
        <v>1</v>
      </c>
      <c r="E78" s="14">
        <v>399</v>
      </c>
    </row>
    <row r="79" spans="1:5" ht="14.25">
      <c r="A79" s="10" t="s">
        <v>184</v>
      </c>
      <c r="B79" s="9">
        <v>391</v>
      </c>
      <c r="C79" s="6">
        <v>389</v>
      </c>
      <c r="D79" s="9">
        <v>2</v>
      </c>
      <c r="E79" s="14">
        <v>344</v>
      </c>
    </row>
    <row r="80" spans="1:5" ht="14.25">
      <c r="A80" s="10" t="s">
        <v>185</v>
      </c>
      <c r="B80" s="9">
        <v>464</v>
      </c>
      <c r="C80" s="6">
        <v>463</v>
      </c>
      <c r="D80" s="9">
        <v>1</v>
      </c>
      <c r="E80" s="14">
        <v>448</v>
      </c>
    </row>
    <row r="81" spans="1:5" ht="14.25">
      <c r="A81" s="10" t="s">
        <v>186</v>
      </c>
      <c r="B81" s="9">
        <v>415</v>
      </c>
      <c r="C81" s="6">
        <v>411</v>
      </c>
      <c r="D81" s="9">
        <v>4</v>
      </c>
      <c r="E81" s="14">
        <v>329</v>
      </c>
    </row>
    <row r="82" spans="1:5" ht="14.25">
      <c r="A82" s="10" t="s">
        <v>187</v>
      </c>
      <c r="B82" s="9">
        <v>389</v>
      </c>
      <c r="C82" s="6">
        <v>388</v>
      </c>
      <c r="D82" s="9">
        <v>1</v>
      </c>
      <c r="E82" s="14">
        <v>298</v>
      </c>
    </row>
    <row r="83" spans="1:5" ht="14.25">
      <c r="A83" s="10" t="s">
        <v>188</v>
      </c>
      <c r="B83" s="9">
        <v>62</v>
      </c>
      <c r="C83" s="6">
        <v>62</v>
      </c>
      <c r="D83" s="9">
        <v>0</v>
      </c>
      <c r="E83" s="14">
        <v>62</v>
      </c>
    </row>
    <row r="84" spans="1:5" ht="14.25">
      <c r="A84" s="10" t="s">
        <v>24</v>
      </c>
      <c r="B84" s="9">
        <v>600</v>
      </c>
      <c r="C84" s="6">
        <v>598</v>
      </c>
      <c r="D84" s="9">
        <v>2</v>
      </c>
      <c r="E84" s="14">
        <v>341</v>
      </c>
    </row>
  </sheetData>
  <sheetProtection/>
  <mergeCells count="3">
    <mergeCell ref="A1:E1"/>
    <mergeCell ref="B2:D2"/>
    <mergeCell ref="A2:A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qzuser</cp:lastModifiedBy>
  <cp:lastPrinted>2019-01-18T08:06:37Z</cp:lastPrinted>
  <dcterms:created xsi:type="dcterms:W3CDTF">2013-08-16T00:26:09Z</dcterms:created>
  <dcterms:modified xsi:type="dcterms:W3CDTF">2020-02-05T00:29:12Z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