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4085" activeTab="3"/>
  </bookViews>
  <sheets>
    <sheet name="附件1" sheetId="1" r:id="rId1"/>
    <sheet name="附件2" sheetId="2" r:id="rId2"/>
    <sheet name="附件3" sheetId="3" r:id="rId3"/>
    <sheet name="附件4" sheetId="4" r:id="rId4"/>
  </sheets>
  <definedNames>
    <definedName name="_xlnm.Print_Area" localSheetId="3">'附件4'!$A$1:$Z$155</definedName>
    <definedName name="_xlnm.Print_Titles" localSheetId="1">'附件2'!$2:$5</definedName>
    <definedName name="_xlnm.Print_Titles" localSheetId="3">'附件4'!$2:$8</definedName>
    <definedName name="_xlnm.Print_Titles" localSheetId="2">'附件3'!$4:$6</definedName>
  </definedNames>
  <calcPr fullCalcOnLoad="1"/>
</workbook>
</file>

<file path=xl/sharedStrings.xml><?xml version="1.0" encoding="utf-8"?>
<sst xmlns="http://schemas.openxmlformats.org/spreadsheetml/2006/main" count="1015" uniqueCount="417">
  <si>
    <r>
      <t>附表</t>
    </r>
    <r>
      <rPr>
        <sz val="16"/>
        <rFont val="Times New Roman"/>
        <family val="1"/>
      </rPr>
      <t>1</t>
    </r>
  </si>
  <si>
    <r>
      <rPr>
        <b/>
        <sz val="20"/>
        <rFont val="方正小标宋简体"/>
        <family val="4"/>
      </rPr>
      <t>云南省姚安县</t>
    </r>
    <r>
      <rPr>
        <b/>
        <sz val="20"/>
        <rFont val="Times New Roman"/>
        <family val="1"/>
      </rPr>
      <t>2018</t>
    </r>
    <r>
      <rPr>
        <b/>
        <sz val="20"/>
        <rFont val="方正小标宋简体"/>
        <family val="4"/>
      </rPr>
      <t>年财政涉农资金整合方案基本情况表</t>
    </r>
  </si>
  <si>
    <r>
      <rPr>
        <sz val="10"/>
        <rFont val="宋体"/>
        <family val="0"/>
      </rPr>
      <t>项目</t>
    </r>
  </si>
  <si>
    <r>
      <rPr>
        <sz val="10"/>
        <rFont val="宋体"/>
        <family val="0"/>
      </rPr>
      <t>单位</t>
    </r>
  </si>
  <si>
    <r>
      <rPr>
        <sz val="10"/>
        <rFont val="宋体"/>
        <family val="0"/>
      </rPr>
      <t>数量</t>
    </r>
  </si>
  <si>
    <r>
      <rPr>
        <sz val="10"/>
        <rFont val="宋体"/>
        <family val="0"/>
      </rPr>
      <t>一、基本情况</t>
    </r>
  </si>
  <si>
    <t>—</t>
  </si>
  <si>
    <r>
      <rPr>
        <sz val="10"/>
        <rFont val="宋体"/>
        <family val="0"/>
      </rPr>
      <t>二、贫困现状</t>
    </r>
  </si>
  <si>
    <r>
      <rPr>
        <sz val="10"/>
        <rFont val="宋体"/>
        <family val="0"/>
      </rPr>
      <t>乡镇数</t>
    </r>
  </si>
  <si>
    <r>
      <rPr>
        <sz val="10"/>
        <rFont val="宋体"/>
        <family val="0"/>
      </rPr>
      <t>个</t>
    </r>
  </si>
  <si>
    <r>
      <rPr>
        <sz val="10"/>
        <rFont val="宋体"/>
        <family val="0"/>
      </rPr>
      <t>贫困人口</t>
    </r>
  </si>
  <si>
    <r>
      <rPr>
        <sz val="10"/>
        <rFont val="宋体"/>
        <family val="0"/>
      </rPr>
      <t>建档立卡户数</t>
    </r>
  </si>
  <si>
    <r>
      <rPr>
        <sz val="10"/>
        <rFont val="宋体"/>
        <family val="0"/>
      </rPr>
      <t>户</t>
    </r>
  </si>
  <si>
    <r>
      <rPr>
        <sz val="10"/>
        <rFont val="宋体"/>
        <family val="0"/>
      </rPr>
      <t>行政村数</t>
    </r>
  </si>
  <si>
    <r>
      <rPr>
        <sz val="10"/>
        <rFont val="宋体"/>
        <family val="0"/>
      </rPr>
      <t>建档立卡人口数</t>
    </r>
  </si>
  <si>
    <r>
      <rPr>
        <sz val="10"/>
        <rFont val="宋体"/>
        <family val="0"/>
      </rPr>
      <t>人</t>
    </r>
  </si>
  <si>
    <r>
      <rPr>
        <sz val="10"/>
        <rFont val="宋体"/>
        <family val="0"/>
      </rPr>
      <t>总户数</t>
    </r>
  </si>
  <si>
    <r>
      <rPr>
        <sz val="10"/>
        <rFont val="宋体"/>
        <family val="0"/>
      </rPr>
      <t>上年底未脱贫户数</t>
    </r>
  </si>
  <si>
    <r>
      <t xml:space="preserve">   </t>
    </r>
    <r>
      <rPr>
        <sz val="10"/>
        <rFont val="宋体"/>
        <family val="0"/>
      </rPr>
      <t>其中：乡村户籍户数</t>
    </r>
  </si>
  <si>
    <r>
      <rPr>
        <sz val="10"/>
        <rFont val="宋体"/>
        <family val="0"/>
      </rPr>
      <t>上年度未脱贫人口数</t>
    </r>
  </si>
  <si>
    <r>
      <rPr>
        <sz val="10"/>
        <rFont val="宋体"/>
        <family val="0"/>
      </rPr>
      <t>总人口数</t>
    </r>
  </si>
  <si>
    <r>
      <rPr>
        <sz val="10"/>
        <rFont val="宋体"/>
        <family val="0"/>
      </rPr>
      <t>贫困村</t>
    </r>
  </si>
  <si>
    <r>
      <rPr>
        <sz val="10"/>
        <rFont val="宋体"/>
        <family val="0"/>
      </rPr>
      <t>建档立卡村数</t>
    </r>
  </si>
  <si>
    <r>
      <t xml:space="preserve">   </t>
    </r>
    <r>
      <rPr>
        <sz val="10"/>
        <rFont val="宋体"/>
        <family val="0"/>
      </rPr>
      <t>其中：乡村户籍人口</t>
    </r>
  </si>
  <si>
    <r>
      <rPr>
        <sz val="10"/>
        <rFont val="宋体"/>
        <family val="0"/>
      </rPr>
      <t>上年底未退出村数</t>
    </r>
  </si>
  <si>
    <r>
      <rPr>
        <sz val="10"/>
        <rFont val="宋体"/>
        <family val="0"/>
      </rPr>
      <t>农村居民人均可支配收入</t>
    </r>
  </si>
  <si>
    <r>
      <rPr>
        <sz val="10"/>
        <rFont val="宋体"/>
        <family val="0"/>
      </rPr>
      <t>元</t>
    </r>
  </si>
  <si>
    <r>
      <rPr>
        <sz val="10"/>
        <rFont val="宋体"/>
        <family val="0"/>
      </rPr>
      <t>贫困县</t>
    </r>
  </si>
  <si>
    <r>
      <rPr>
        <sz val="10"/>
        <rFont val="宋体"/>
        <family val="0"/>
      </rPr>
      <t>上年底未摘帽县数</t>
    </r>
  </si>
  <si>
    <r>
      <rPr>
        <sz val="10"/>
        <rFont val="宋体"/>
        <family val="0"/>
      </rPr>
      <t>上年度财政总收入</t>
    </r>
  </si>
  <si>
    <r>
      <rPr>
        <sz val="10"/>
        <rFont val="宋体"/>
        <family val="0"/>
      </rPr>
      <t>万元</t>
    </r>
  </si>
  <si>
    <r>
      <rPr>
        <sz val="10"/>
        <rFont val="宋体"/>
        <family val="0"/>
      </rPr>
      <t>上年底贫困发生率</t>
    </r>
  </si>
  <si>
    <t>%</t>
  </si>
  <si>
    <r>
      <t xml:space="preserve">    </t>
    </r>
    <r>
      <rPr>
        <sz val="10"/>
        <rFont val="宋体"/>
        <family val="0"/>
      </rPr>
      <t>其中：整合财政涉农资金范围预算收入</t>
    </r>
  </si>
  <si>
    <r>
      <rPr>
        <sz val="10"/>
        <rFont val="宋体"/>
        <family val="0"/>
      </rPr>
      <t>三、本年度脱贫目标任务</t>
    </r>
  </si>
  <si>
    <r>
      <rPr>
        <sz val="10"/>
        <rFont val="宋体"/>
        <family val="0"/>
      </rPr>
      <t>上年度地方财政支出</t>
    </r>
  </si>
  <si>
    <r>
      <rPr>
        <sz val="10"/>
        <rFont val="宋体"/>
        <family val="0"/>
      </rPr>
      <t>减贫户数</t>
    </r>
  </si>
  <si>
    <r>
      <t xml:space="preserve">    </t>
    </r>
    <r>
      <rPr>
        <sz val="10"/>
        <rFont val="宋体"/>
        <family val="0"/>
      </rPr>
      <t>其中：农林水支出</t>
    </r>
  </si>
  <si>
    <r>
      <rPr>
        <sz val="10"/>
        <rFont val="宋体"/>
        <family val="0"/>
      </rPr>
      <t>减贫人口</t>
    </r>
  </si>
  <si>
    <r>
      <rPr>
        <sz val="10"/>
        <rFont val="宋体"/>
        <family val="0"/>
      </rPr>
      <t>上年度实际整合财政涉农资金</t>
    </r>
  </si>
  <si>
    <r>
      <rPr>
        <sz val="10"/>
        <rFont val="宋体"/>
        <family val="0"/>
      </rPr>
      <t>贫困村退出</t>
    </r>
  </si>
  <si>
    <r>
      <rPr>
        <sz val="10"/>
        <rFont val="宋体"/>
        <family val="0"/>
      </rPr>
      <t>本年度财政支农预算比上年增长</t>
    </r>
  </si>
  <si>
    <r>
      <rPr>
        <sz val="10"/>
        <rFont val="宋体"/>
        <family val="0"/>
      </rPr>
      <t>贫困县摘帽</t>
    </r>
  </si>
  <si>
    <r>
      <t>附表</t>
    </r>
    <r>
      <rPr>
        <sz val="16"/>
        <color indexed="8"/>
        <rFont val="Times New Roman"/>
        <family val="1"/>
      </rPr>
      <t>2</t>
    </r>
  </si>
  <si>
    <r>
      <rPr>
        <b/>
        <sz val="20"/>
        <color indexed="8"/>
        <rFont val="方正小标宋简体"/>
        <family val="4"/>
      </rPr>
      <t>云南省姚安县</t>
    </r>
    <r>
      <rPr>
        <b/>
        <sz val="20"/>
        <color indexed="8"/>
        <rFont val="Times New Roman"/>
        <family val="1"/>
      </rPr>
      <t>2018</t>
    </r>
    <r>
      <rPr>
        <b/>
        <sz val="20"/>
        <color indexed="8"/>
        <rFont val="方正小标宋简体"/>
        <family val="4"/>
      </rPr>
      <t>年统筹整合财政涉农资金汇总表</t>
    </r>
  </si>
  <si>
    <r>
      <t xml:space="preserve"> </t>
    </r>
    <r>
      <rPr>
        <sz val="10"/>
        <color indexed="8"/>
        <rFont val="宋体"/>
        <family val="0"/>
      </rPr>
      <t>单位：万元</t>
    </r>
  </si>
  <si>
    <r>
      <rPr>
        <sz val="12"/>
        <rFont val="宋体"/>
        <family val="0"/>
      </rPr>
      <t>序号</t>
    </r>
  </si>
  <si>
    <r>
      <rPr>
        <b/>
        <sz val="10"/>
        <color indexed="8"/>
        <rFont val="宋体"/>
        <family val="0"/>
      </rPr>
      <t>统筹整合财政涉农资金名称</t>
    </r>
  </si>
  <si>
    <r>
      <rPr>
        <b/>
        <sz val="10"/>
        <color indexed="8"/>
        <rFont val="宋体"/>
        <family val="0"/>
      </rPr>
      <t>资金管理部门</t>
    </r>
  </si>
  <si>
    <r>
      <rPr>
        <b/>
        <sz val="10"/>
        <color indexed="8"/>
        <rFont val="宋体"/>
        <family val="0"/>
      </rPr>
      <t>上年度各级财政投入</t>
    </r>
  </si>
  <si>
    <r>
      <rPr>
        <b/>
        <sz val="10"/>
        <color indexed="8"/>
        <rFont val="宋体"/>
        <family val="0"/>
      </rPr>
      <t>本年度各级财政计划投入规模</t>
    </r>
  </si>
  <si>
    <r>
      <rPr>
        <b/>
        <sz val="10"/>
        <color indexed="8"/>
        <rFont val="宋体"/>
        <family val="0"/>
      </rPr>
      <t>纳入本年度统筹整合使用方案资金规模</t>
    </r>
  </si>
  <si>
    <r>
      <rPr>
        <b/>
        <sz val="10"/>
        <color indexed="8"/>
        <rFont val="宋体"/>
        <family val="0"/>
      </rPr>
      <t>总额</t>
    </r>
  </si>
  <si>
    <r>
      <rPr>
        <b/>
        <sz val="10"/>
        <color indexed="8"/>
        <rFont val="宋体"/>
        <family val="0"/>
      </rPr>
      <t>其中实际纳入整合使用金额</t>
    </r>
  </si>
  <si>
    <r>
      <rPr>
        <b/>
        <sz val="10"/>
        <color indexed="8"/>
        <rFont val="宋体"/>
        <family val="0"/>
      </rPr>
      <t>合计</t>
    </r>
  </si>
  <si>
    <r>
      <rPr>
        <b/>
        <sz val="10"/>
        <color indexed="8"/>
        <rFont val="宋体"/>
        <family val="0"/>
      </rPr>
      <t>中央安排</t>
    </r>
  </si>
  <si>
    <r>
      <rPr>
        <b/>
        <sz val="10"/>
        <color indexed="8"/>
        <rFont val="宋体"/>
        <family val="0"/>
      </rPr>
      <t>省级安排</t>
    </r>
  </si>
  <si>
    <r>
      <rPr>
        <b/>
        <sz val="10"/>
        <color indexed="8"/>
        <rFont val="宋体"/>
        <family val="0"/>
      </rPr>
      <t>市级安排</t>
    </r>
  </si>
  <si>
    <t>县级安排(金融资金)</t>
  </si>
  <si>
    <r>
      <rPr>
        <sz val="10"/>
        <color indexed="8"/>
        <rFont val="宋体"/>
        <family val="0"/>
      </rPr>
      <t>合计</t>
    </r>
  </si>
  <si>
    <t>一、</t>
  </si>
  <si>
    <r>
      <rPr>
        <sz val="10"/>
        <color indexed="8"/>
        <rFont val="宋体"/>
        <family val="0"/>
      </rPr>
      <t>中央确定统筹整合涉农资金</t>
    </r>
  </si>
  <si>
    <r>
      <rPr>
        <sz val="10"/>
        <color indexed="8"/>
        <rFont val="宋体"/>
        <family val="0"/>
      </rPr>
      <t>中央财政专项扶贫资金</t>
    </r>
  </si>
  <si>
    <r>
      <rPr>
        <sz val="10"/>
        <color indexed="8"/>
        <rFont val="宋体"/>
        <family val="0"/>
      </rPr>
      <t>扶贫办</t>
    </r>
  </si>
  <si>
    <r>
      <rPr>
        <sz val="10"/>
        <color indexed="8"/>
        <rFont val="宋体"/>
        <family val="0"/>
      </rPr>
      <t>水利发展资金（对应原表第</t>
    </r>
    <r>
      <rPr>
        <sz val="10"/>
        <color indexed="8"/>
        <rFont val="Times New Roman"/>
        <family val="1"/>
      </rPr>
      <t>2</t>
    </r>
    <r>
      <rPr>
        <sz val="10"/>
        <color indexed="8"/>
        <rFont val="宋体"/>
        <family val="0"/>
      </rPr>
      <t>项农田水利设施建设和水土保持补助资金、第</t>
    </r>
    <r>
      <rPr>
        <sz val="10"/>
        <color indexed="8"/>
        <rFont val="Times New Roman"/>
        <family val="1"/>
      </rPr>
      <t>17</t>
    </r>
    <r>
      <rPr>
        <sz val="10"/>
        <color indexed="8"/>
        <rFont val="宋体"/>
        <family val="0"/>
      </rPr>
      <t>项江河湖库水系综合整治资金、第</t>
    </r>
    <r>
      <rPr>
        <sz val="10"/>
        <color indexed="8"/>
        <rFont val="Times New Roman"/>
        <family val="1"/>
      </rPr>
      <t>18</t>
    </r>
    <r>
      <rPr>
        <sz val="10"/>
        <color indexed="8"/>
        <rFont val="宋体"/>
        <family val="0"/>
      </rPr>
      <t>全项国山洪灾害防治经费）</t>
    </r>
  </si>
  <si>
    <r>
      <rPr>
        <sz val="10"/>
        <color indexed="8"/>
        <rFont val="宋体"/>
        <family val="0"/>
      </rPr>
      <t>水务局</t>
    </r>
  </si>
  <si>
    <r>
      <rPr>
        <sz val="10"/>
        <color indexed="8"/>
        <rFont val="宋体"/>
        <family val="0"/>
      </rPr>
      <t>农业生产发展资金（不含直接发放给农牧民部分及农机购置补助，对应原表第</t>
    </r>
    <r>
      <rPr>
        <sz val="10"/>
        <color indexed="8"/>
        <rFont val="Times New Roman"/>
        <family val="1"/>
      </rPr>
      <t>3</t>
    </r>
    <r>
      <rPr>
        <sz val="10"/>
        <color indexed="8"/>
        <rFont val="宋体"/>
        <family val="0"/>
      </rPr>
      <t>项现代农业生产发展资金、第</t>
    </r>
    <r>
      <rPr>
        <sz val="10"/>
        <color indexed="8"/>
        <rFont val="Times New Roman"/>
        <family val="1"/>
      </rPr>
      <t>4</t>
    </r>
    <r>
      <rPr>
        <sz val="10"/>
        <color indexed="8"/>
        <rFont val="宋体"/>
        <family val="0"/>
      </rPr>
      <t>项农业技术推广与服务补助资金）</t>
    </r>
  </si>
  <si>
    <r>
      <rPr>
        <sz val="10"/>
        <color indexed="8"/>
        <rFont val="宋体"/>
        <family val="0"/>
      </rPr>
      <t>农业局</t>
    </r>
  </si>
  <si>
    <r>
      <rPr>
        <sz val="10"/>
        <color indexed="8"/>
        <rFont val="宋体"/>
        <family val="0"/>
      </rPr>
      <t>林业改革资金（对应原表第</t>
    </r>
    <r>
      <rPr>
        <sz val="10"/>
        <color indexed="8"/>
        <rFont val="Times New Roman"/>
        <family val="1"/>
      </rPr>
      <t>5</t>
    </r>
    <r>
      <rPr>
        <sz val="10"/>
        <color indexed="8"/>
        <rFont val="宋体"/>
        <family val="0"/>
      </rPr>
      <t>项林业补助资金）</t>
    </r>
  </si>
  <si>
    <r>
      <rPr>
        <sz val="10"/>
        <color indexed="8"/>
        <rFont val="宋体"/>
        <family val="0"/>
      </rPr>
      <t>林业局</t>
    </r>
  </si>
  <si>
    <r>
      <rPr>
        <sz val="10"/>
        <color indexed="8"/>
        <rFont val="宋体"/>
        <family val="0"/>
      </rPr>
      <t>农业综合开发补助资金</t>
    </r>
  </si>
  <si>
    <r>
      <rPr>
        <sz val="10"/>
        <color indexed="8"/>
        <rFont val="宋体"/>
        <family val="0"/>
      </rPr>
      <t>财政局</t>
    </r>
  </si>
  <si>
    <r>
      <rPr>
        <sz val="10"/>
        <color indexed="8"/>
        <rFont val="宋体"/>
        <family val="0"/>
      </rPr>
      <t>农村综合改革转移支付</t>
    </r>
  </si>
  <si>
    <r>
      <rPr>
        <sz val="10"/>
        <color indexed="8"/>
        <rFont val="宋体"/>
        <family val="0"/>
      </rPr>
      <t>新增建设用地土地有偿使用费</t>
    </r>
    <r>
      <rPr>
        <sz val="10"/>
        <color indexed="8"/>
        <rFont val="Times New Roman"/>
        <family val="1"/>
      </rPr>
      <t xml:space="preserve">
</t>
    </r>
    <r>
      <rPr>
        <sz val="10"/>
        <color indexed="8"/>
        <rFont val="宋体"/>
        <family val="0"/>
      </rPr>
      <t>安排的高标准基本农田建设</t>
    </r>
    <r>
      <rPr>
        <sz val="10"/>
        <color indexed="8"/>
        <rFont val="Times New Roman"/>
        <family val="1"/>
      </rPr>
      <t xml:space="preserve">
</t>
    </r>
    <r>
      <rPr>
        <sz val="10"/>
        <color indexed="8"/>
        <rFont val="宋体"/>
        <family val="0"/>
      </rPr>
      <t>补助资金</t>
    </r>
  </si>
  <si>
    <r>
      <rPr>
        <sz val="10"/>
        <color indexed="8"/>
        <rFont val="宋体"/>
        <family val="0"/>
      </rPr>
      <t>农村环境连片整治示范资金</t>
    </r>
  </si>
  <si>
    <r>
      <rPr>
        <sz val="10"/>
        <color indexed="8"/>
        <rFont val="宋体"/>
        <family val="0"/>
      </rPr>
      <t>车辆购置税收入补助地方用于一般公路建设项目资金</t>
    </r>
    <r>
      <rPr>
        <sz val="10"/>
        <color indexed="8"/>
        <rFont val="Times New Roman"/>
        <family val="1"/>
      </rPr>
      <t xml:space="preserve">
</t>
    </r>
    <r>
      <rPr>
        <sz val="10"/>
        <color indexed="8"/>
        <rFont val="宋体"/>
        <family val="0"/>
      </rPr>
      <t>（支持农村公路部分）</t>
    </r>
  </si>
  <si>
    <r>
      <rPr>
        <sz val="10"/>
        <color indexed="8"/>
        <rFont val="宋体"/>
        <family val="0"/>
      </rPr>
      <t>交通局</t>
    </r>
  </si>
  <si>
    <r>
      <rPr>
        <sz val="10"/>
        <color indexed="8"/>
        <rFont val="宋体"/>
        <family val="0"/>
      </rPr>
      <t>农村危房改造补助资金</t>
    </r>
  </si>
  <si>
    <r>
      <rPr>
        <sz val="10"/>
        <color indexed="8"/>
        <rFont val="宋体"/>
        <family val="0"/>
      </rPr>
      <t>住建局</t>
    </r>
  </si>
  <si>
    <r>
      <rPr>
        <sz val="10"/>
        <color indexed="8"/>
        <rFont val="宋体"/>
        <family val="0"/>
      </rPr>
      <t>中央专项彩票公益金</t>
    </r>
    <r>
      <rPr>
        <sz val="10"/>
        <color indexed="8"/>
        <rFont val="Times New Roman"/>
        <family val="1"/>
      </rPr>
      <t xml:space="preserve">
</t>
    </r>
    <r>
      <rPr>
        <sz val="10"/>
        <color indexed="8"/>
        <rFont val="宋体"/>
        <family val="0"/>
      </rPr>
      <t>支持扶贫资金</t>
    </r>
  </si>
  <si>
    <r>
      <rPr>
        <sz val="10"/>
        <color indexed="8"/>
        <rFont val="宋体"/>
        <family val="0"/>
      </rPr>
      <t>产粮大县奖励资金</t>
    </r>
  </si>
  <si>
    <r>
      <rPr>
        <sz val="10"/>
        <color indexed="8"/>
        <rFont val="宋体"/>
        <family val="0"/>
      </rPr>
      <t>生猪（牛羊）调出大县奖励</t>
    </r>
    <r>
      <rPr>
        <sz val="10"/>
        <color indexed="8"/>
        <rFont val="Times New Roman"/>
        <family val="1"/>
      </rPr>
      <t xml:space="preserve">
</t>
    </r>
    <r>
      <rPr>
        <sz val="10"/>
        <color indexed="8"/>
        <rFont val="宋体"/>
        <family val="0"/>
      </rPr>
      <t>资金（省级统筹部分）</t>
    </r>
  </si>
  <si>
    <r>
      <rPr>
        <sz val="10"/>
        <color indexed="8"/>
        <rFont val="宋体"/>
        <family val="0"/>
      </rPr>
      <t>农业资源及生态保护补助资金</t>
    </r>
    <r>
      <rPr>
        <sz val="10"/>
        <color indexed="8"/>
        <rFont val="Times New Roman"/>
        <family val="1"/>
      </rPr>
      <t xml:space="preserve">
</t>
    </r>
    <r>
      <rPr>
        <sz val="10"/>
        <color indexed="8"/>
        <rFont val="宋体"/>
        <family val="0"/>
      </rPr>
      <t>（对农民的直接补贴除外）</t>
    </r>
  </si>
  <si>
    <r>
      <rPr>
        <sz val="10"/>
        <color indexed="8"/>
        <rFont val="宋体"/>
        <family val="0"/>
      </rPr>
      <t>服务业发展专项资金</t>
    </r>
    <r>
      <rPr>
        <sz val="10"/>
        <color indexed="8"/>
        <rFont val="Times New Roman"/>
        <family val="1"/>
      </rPr>
      <t xml:space="preserve">
</t>
    </r>
    <r>
      <rPr>
        <sz val="10"/>
        <color indexed="8"/>
        <rFont val="宋体"/>
        <family val="0"/>
      </rPr>
      <t>（支持新农村现代流通服务网络工程部分）</t>
    </r>
  </si>
  <si>
    <r>
      <rPr>
        <sz val="10"/>
        <color indexed="8"/>
        <rFont val="宋体"/>
        <family val="0"/>
      </rPr>
      <t>旅游发展基金（旅游发展资金）</t>
    </r>
  </si>
  <si>
    <r>
      <rPr>
        <sz val="10"/>
        <color indexed="8"/>
        <rFont val="宋体"/>
        <family val="0"/>
      </rPr>
      <t>广电局</t>
    </r>
  </si>
  <si>
    <r>
      <rPr>
        <sz val="10"/>
        <color indexed="8"/>
        <rFont val="宋体"/>
        <family val="0"/>
      </rPr>
      <t>中央预算内投资用于</t>
    </r>
    <r>
      <rPr>
        <sz val="10"/>
        <color indexed="8"/>
        <rFont val="Times New Roman"/>
        <family val="1"/>
      </rPr>
      <t>“</t>
    </r>
    <r>
      <rPr>
        <sz val="10"/>
        <color indexed="8"/>
        <rFont val="宋体"/>
        <family val="0"/>
      </rPr>
      <t>三农</t>
    </r>
    <r>
      <rPr>
        <sz val="10"/>
        <color indexed="8"/>
        <rFont val="Times New Roman"/>
        <family val="1"/>
      </rPr>
      <t>”</t>
    </r>
    <r>
      <rPr>
        <sz val="10"/>
        <color indexed="8"/>
        <rFont val="宋体"/>
        <family val="0"/>
      </rPr>
      <t>建设部分（不包括重大引调水工程、重点水源工程、江河湖泊治理骨干重大工程、跨界河流开发治理工程、新建大型灌区、大中型灌区续建配套和节水改造、大中型病险水库水闸除险加固、生态建设方面的支出）</t>
    </r>
  </si>
  <si>
    <r>
      <rPr>
        <sz val="10"/>
        <color indexed="8"/>
        <rFont val="宋体"/>
        <family val="0"/>
      </rPr>
      <t>二、</t>
    </r>
  </si>
  <si>
    <r>
      <rPr>
        <sz val="10"/>
        <color indexed="8"/>
        <rFont val="宋体"/>
        <family val="0"/>
      </rPr>
      <t>省级确定统筹整合涉农资金</t>
    </r>
  </si>
  <si>
    <r>
      <rPr>
        <sz val="10"/>
        <color indexed="8"/>
        <rFont val="宋体"/>
        <family val="0"/>
      </rPr>
      <t>例：省级财政扶贫资金</t>
    </r>
  </si>
  <si>
    <t xml:space="preserve"> </t>
  </si>
  <si>
    <r>
      <rPr>
        <sz val="10"/>
        <color indexed="8"/>
        <rFont val="宋体"/>
        <family val="0"/>
      </rPr>
      <t>民族宗教专项资金（发展类资金）</t>
    </r>
  </si>
  <si>
    <r>
      <rPr>
        <sz val="10"/>
        <color indexed="8"/>
        <rFont val="宋体"/>
        <family val="0"/>
      </rPr>
      <t>水利专项资金</t>
    </r>
  </si>
  <si>
    <r>
      <rPr>
        <sz val="10"/>
        <color indexed="8"/>
        <rFont val="宋体"/>
        <family val="0"/>
      </rPr>
      <t>农业发展专项资金</t>
    </r>
  </si>
  <si>
    <r>
      <rPr>
        <sz val="10"/>
        <color indexed="8"/>
        <rFont val="宋体"/>
        <family val="0"/>
      </rPr>
      <t>林业补助资金</t>
    </r>
  </si>
  <si>
    <r>
      <rPr>
        <sz val="10"/>
        <color indexed="8"/>
        <rFont val="宋体"/>
        <family val="0"/>
      </rPr>
      <t>农村综合改革专项资金</t>
    </r>
  </si>
  <si>
    <r>
      <rPr>
        <sz val="10"/>
        <color indexed="8"/>
        <rFont val="宋体"/>
        <family val="0"/>
      </rPr>
      <t>新农村建设及城乡统筹专项资金</t>
    </r>
  </si>
  <si>
    <r>
      <rPr>
        <sz val="10"/>
        <color indexed="8"/>
        <rFont val="宋体"/>
        <family val="0"/>
      </rPr>
      <t>农办</t>
    </r>
  </si>
  <si>
    <r>
      <rPr>
        <sz val="10"/>
        <color indexed="8"/>
        <rFont val="宋体"/>
        <family val="0"/>
      </rPr>
      <t>新增建设用地土地有偿使用费安排的高标准基本农田建设补助资金</t>
    </r>
  </si>
  <si>
    <r>
      <rPr>
        <sz val="10"/>
        <color indexed="8"/>
        <rFont val="宋体"/>
        <family val="0"/>
      </rPr>
      <t>环保局</t>
    </r>
  </si>
  <si>
    <r>
      <rPr>
        <sz val="10"/>
        <color indexed="8"/>
        <rFont val="宋体"/>
        <family val="0"/>
      </rPr>
      <t>农村危房改造与抗震安居工程专项资金</t>
    </r>
  </si>
  <si>
    <r>
      <rPr>
        <sz val="10"/>
        <color indexed="8"/>
        <rFont val="宋体"/>
        <family val="0"/>
      </rPr>
      <t>农业资源及生态保护补助资金（对农民的直接补贴除外）</t>
    </r>
  </si>
  <si>
    <r>
      <rPr>
        <sz val="10"/>
        <color indexed="8"/>
        <rFont val="宋体"/>
        <family val="0"/>
      </rPr>
      <t>江河湖库水系综合整治资金</t>
    </r>
  </si>
  <si>
    <r>
      <rPr>
        <sz val="10"/>
        <color indexed="8"/>
        <rFont val="宋体"/>
        <family val="0"/>
      </rPr>
      <t>山洪灾害防治经费</t>
    </r>
  </si>
  <si>
    <r>
      <rPr>
        <sz val="10"/>
        <color indexed="8"/>
        <rFont val="宋体"/>
        <family val="0"/>
      </rPr>
      <t>小型农田水利设施运行管护资金</t>
    </r>
  </si>
  <si>
    <r>
      <rPr>
        <sz val="10"/>
        <color indexed="8"/>
        <rFont val="宋体"/>
        <family val="0"/>
      </rPr>
      <t>水资源保护专项资金</t>
    </r>
  </si>
  <si>
    <r>
      <rPr>
        <sz val="10"/>
        <color indexed="8"/>
        <rFont val="宋体"/>
        <family val="0"/>
      </rPr>
      <t>农村饮水安全工程建设补助资金</t>
    </r>
  </si>
  <si>
    <r>
      <rPr>
        <sz val="10"/>
        <color indexed="8"/>
        <rFont val="宋体"/>
        <family val="0"/>
      </rPr>
      <t>旅游发展资金</t>
    </r>
  </si>
  <si>
    <r>
      <rPr>
        <sz val="10"/>
        <color indexed="8"/>
        <rFont val="宋体"/>
        <family val="0"/>
      </rPr>
      <t>文体广电旅游局</t>
    </r>
  </si>
  <si>
    <t>供销综合改革与产业发展专项资金（支持农村现代流通网络体系建设部分）</t>
  </si>
  <si>
    <r>
      <rPr>
        <sz val="10"/>
        <color indexed="8"/>
        <rFont val="宋体"/>
        <family val="0"/>
      </rPr>
      <t>省级预算内基本建设投资用于</t>
    </r>
    <r>
      <rPr>
        <sz val="10"/>
        <color indexed="8"/>
        <rFont val="Times New Roman"/>
        <family val="1"/>
      </rPr>
      <t>“</t>
    </r>
    <r>
      <rPr>
        <sz val="10"/>
        <color indexed="8"/>
        <rFont val="宋体"/>
        <family val="0"/>
      </rPr>
      <t>三农</t>
    </r>
    <r>
      <rPr>
        <sz val="10"/>
        <color indexed="8"/>
        <rFont val="Times New Roman"/>
        <family val="1"/>
      </rPr>
      <t>”</t>
    </r>
    <r>
      <rPr>
        <sz val="10"/>
        <color indexed="8"/>
        <rFont val="宋体"/>
        <family val="0"/>
      </rPr>
      <t>建设部分资金</t>
    </r>
  </si>
  <si>
    <r>
      <rPr>
        <sz val="10"/>
        <color indexed="8"/>
        <rFont val="宋体"/>
        <family val="0"/>
      </rPr>
      <t>其他</t>
    </r>
  </si>
  <si>
    <t>三、</t>
  </si>
  <si>
    <r>
      <rPr>
        <sz val="10"/>
        <color indexed="8"/>
        <rFont val="宋体"/>
        <family val="0"/>
      </rPr>
      <t>市级确定统筹整合财政涉农资金</t>
    </r>
  </si>
  <si>
    <r>
      <rPr>
        <sz val="10"/>
        <color indexed="8"/>
        <rFont val="宋体"/>
        <family val="0"/>
      </rPr>
      <t>例：市级财政扶贫资金</t>
    </r>
  </si>
  <si>
    <r>
      <rPr>
        <sz val="10"/>
        <color indexed="8"/>
        <rFont val="宋体"/>
        <family val="0"/>
      </rPr>
      <t>以工代赈（含示范工程）资金</t>
    </r>
  </si>
  <si>
    <r>
      <rPr>
        <sz val="10"/>
        <color indexed="8"/>
        <rFont val="宋体"/>
        <family val="0"/>
      </rPr>
      <t>发改局</t>
    </r>
  </si>
  <si>
    <t>四、</t>
  </si>
  <si>
    <r>
      <rPr>
        <sz val="10"/>
        <color indexed="8"/>
        <rFont val="宋体"/>
        <family val="0"/>
      </rPr>
      <t>县级确定统筹整合财政涉农资金</t>
    </r>
  </si>
  <si>
    <r>
      <rPr>
        <sz val="10.5"/>
        <color indexed="8"/>
        <rFont val="宋体"/>
        <family val="0"/>
      </rPr>
      <t>说明：</t>
    </r>
    <r>
      <rPr>
        <sz val="10.5"/>
        <color indexed="8"/>
        <rFont val="Times New Roman"/>
        <family val="1"/>
      </rPr>
      <t>1.</t>
    </r>
    <r>
      <rPr>
        <sz val="10.5"/>
        <color indexed="8"/>
        <rFont val="宋体"/>
        <family val="0"/>
      </rPr>
      <t>资金管理部门指纳入整合范围各类资金对应的县级资金项目管理部门。</t>
    </r>
  </si>
  <si>
    <r>
      <t xml:space="preserve">      2.</t>
    </r>
    <r>
      <rPr>
        <sz val="10.5"/>
        <color indexed="8"/>
        <rFont val="宋体"/>
        <family val="0"/>
      </rPr>
      <t>上年度各级财政投入</t>
    </r>
    <r>
      <rPr>
        <sz val="10.5"/>
        <color indexed="8"/>
        <rFont val="Times New Roman"/>
        <family val="1"/>
      </rPr>
      <t>“</t>
    </r>
    <r>
      <rPr>
        <sz val="10.5"/>
        <color indexed="8"/>
        <rFont val="宋体"/>
        <family val="0"/>
      </rPr>
      <t>其中实际纳入整合使用金额</t>
    </r>
    <r>
      <rPr>
        <sz val="10.5"/>
        <color indexed="8"/>
        <rFont val="Times New Roman"/>
        <family val="1"/>
      </rPr>
      <t>”</t>
    </r>
    <r>
      <rPr>
        <sz val="10.5"/>
        <color indexed="8"/>
        <rFont val="宋体"/>
        <family val="0"/>
      </rPr>
      <t>在</t>
    </r>
    <r>
      <rPr>
        <sz val="10.5"/>
        <color indexed="8"/>
        <rFont val="Times New Roman"/>
        <family val="1"/>
      </rPr>
      <t>2016</t>
    </r>
    <r>
      <rPr>
        <sz val="10.5"/>
        <color indexed="8"/>
        <rFont val="宋体"/>
        <family val="0"/>
      </rPr>
      <t>年度资金整合中不填报。</t>
    </r>
  </si>
  <si>
    <r>
      <t xml:space="preserve">      3.</t>
    </r>
    <r>
      <rPr>
        <sz val="10.5"/>
        <color indexed="8"/>
        <rFont val="宋体"/>
        <family val="0"/>
      </rPr>
      <t>本年度各级财政计划投入规模：在</t>
    </r>
    <r>
      <rPr>
        <sz val="10.5"/>
        <color indexed="8"/>
        <rFont val="Times New Roman"/>
        <family val="1"/>
      </rPr>
      <t>2016</t>
    </r>
    <r>
      <rPr>
        <sz val="10.5"/>
        <color indexed="8"/>
        <rFont val="宋体"/>
        <family val="0"/>
      </rPr>
      <t>年度资金整合方案中包括已经下达的资金和预计到年底可能到位的资金。</t>
    </r>
  </si>
  <si>
    <r>
      <t>附表</t>
    </r>
    <r>
      <rPr>
        <sz val="16"/>
        <color indexed="8"/>
        <rFont val="Times New Roman"/>
        <family val="1"/>
      </rPr>
      <t>3</t>
    </r>
  </si>
  <si>
    <r>
      <t>云南省姚安县</t>
    </r>
    <r>
      <rPr>
        <b/>
        <sz val="20"/>
        <color indexed="8"/>
        <rFont val="Times New Roman"/>
        <family val="1"/>
      </rPr>
      <t>2018</t>
    </r>
    <r>
      <rPr>
        <b/>
        <sz val="20"/>
        <color indexed="8"/>
        <rFont val="方正小标宋简体"/>
        <family val="4"/>
      </rPr>
      <t>年统筹整合财政涉农资金使用安排脱贫攻坚项目表</t>
    </r>
    <r>
      <rPr>
        <b/>
        <sz val="20"/>
        <color indexed="8"/>
        <rFont val="Times New Roman"/>
        <family val="1"/>
      </rPr>
      <t>——</t>
    </r>
    <r>
      <rPr>
        <b/>
        <sz val="20"/>
        <color indexed="8"/>
        <rFont val="方正小标宋简体"/>
        <family val="4"/>
      </rPr>
      <t>按项目类别</t>
    </r>
  </si>
  <si>
    <t>填报单位：姚安县扶贫办</t>
  </si>
  <si>
    <r>
      <t>项目类别</t>
    </r>
    <r>
      <rPr>
        <b/>
        <sz val="10"/>
        <color indexed="8"/>
        <rFont val="Times New Roman"/>
        <family val="1"/>
      </rPr>
      <t xml:space="preserve">
</t>
    </r>
    <r>
      <rPr>
        <b/>
        <sz val="10"/>
        <color indexed="8"/>
        <rFont val="宋体"/>
        <family val="0"/>
      </rPr>
      <t>和名称</t>
    </r>
  </si>
  <si>
    <t>单位</t>
  </si>
  <si>
    <t>建设规模</t>
  </si>
  <si>
    <t>计划总投资（万元）</t>
  </si>
  <si>
    <t>其中整合财政涉农资金直接用于扶贫对象</t>
  </si>
  <si>
    <t>项目实施主管部门</t>
  </si>
  <si>
    <t>整合资金使用责任管理部门</t>
  </si>
  <si>
    <t>数量</t>
  </si>
  <si>
    <t>其中</t>
  </si>
  <si>
    <t>合计</t>
  </si>
  <si>
    <t>整合财政涉农资金投入</t>
  </si>
  <si>
    <t>金融资金投入</t>
  </si>
  <si>
    <t>社会资金投入</t>
  </si>
  <si>
    <t>农户自筹</t>
  </si>
  <si>
    <t>贫困村</t>
  </si>
  <si>
    <t>贫困人口</t>
  </si>
  <si>
    <t>贫困村规模</t>
  </si>
  <si>
    <t>贫困户规模</t>
  </si>
  <si>
    <t>中央</t>
  </si>
  <si>
    <t>省级</t>
  </si>
  <si>
    <t>市级</t>
  </si>
  <si>
    <t>县级</t>
  </si>
  <si>
    <t>个数</t>
  </si>
  <si>
    <r>
      <t>金额</t>
    </r>
    <r>
      <rPr>
        <b/>
        <sz val="10"/>
        <color indexed="8"/>
        <rFont val="Times New Roman"/>
        <family val="1"/>
      </rPr>
      <t xml:space="preserve">
</t>
    </r>
    <r>
      <rPr>
        <b/>
        <sz val="10"/>
        <color indexed="8"/>
        <rFont val="宋体"/>
        <family val="0"/>
      </rPr>
      <t>（万元）</t>
    </r>
  </si>
  <si>
    <t>户数</t>
  </si>
  <si>
    <t>人数</t>
  </si>
  <si>
    <t>一、基础设施</t>
  </si>
  <si>
    <t>（一）农村交通</t>
  </si>
  <si>
    <r>
      <t>1.</t>
    </r>
    <r>
      <rPr>
        <sz val="10"/>
        <color indexed="8"/>
        <rFont val="宋体"/>
        <family val="0"/>
      </rPr>
      <t>县级公路</t>
    </r>
  </si>
  <si>
    <t>公里</t>
  </si>
  <si>
    <t>……</t>
  </si>
  <si>
    <r>
      <t>2.</t>
    </r>
    <r>
      <rPr>
        <sz val="10"/>
        <color indexed="8"/>
        <rFont val="宋体"/>
        <family val="0"/>
      </rPr>
      <t>乡级公路</t>
    </r>
  </si>
  <si>
    <t>广姚线安全生命防护工程</t>
  </si>
  <si>
    <t>交通局</t>
  </si>
  <si>
    <t>姚苴线沥青路面修复工程</t>
  </si>
  <si>
    <t>姚安县农村公路安全生命防护工程</t>
  </si>
  <si>
    <t>龙白线窄路面加宽</t>
  </si>
  <si>
    <t>大龙线窄路面加宽项目</t>
  </si>
  <si>
    <t>小大线窄路面加度项目</t>
  </si>
  <si>
    <t>徐卫线线窄路面加度项目</t>
  </si>
  <si>
    <t>栋川镇、光禄镇、太平镇窄路基路面加宽项目</t>
  </si>
  <si>
    <t>姚安县适中乡适中大桥桥梁建设工程</t>
  </si>
  <si>
    <t>座</t>
  </si>
  <si>
    <t>扶贫办</t>
  </si>
  <si>
    <t>适中乡</t>
  </si>
  <si>
    <r>
      <t>3.</t>
    </r>
    <r>
      <rPr>
        <sz val="10"/>
        <color indexed="8"/>
        <rFont val="宋体"/>
        <family val="0"/>
      </rPr>
      <t>村级公路</t>
    </r>
  </si>
  <si>
    <r>
      <t>4.</t>
    </r>
    <r>
      <rPr>
        <sz val="10"/>
        <color indexed="8"/>
        <rFont val="宋体"/>
        <family val="0"/>
      </rPr>
      <t>村级路和村内道路</t>
    </r>
  </si>
  <si>
    <r>
      <t>姚安县</t>
    </r>
    <r>
      <rPr>
        <sz val="10"/>
        <color indexed="8"/>
        <rFont val="Times New Roman"/>
        <family val="1"/>
      </rPr>
      <t>2018</t>
    </r>
    <r>
      <rPr>
        <sz val="10"/>
        <color indexed="8"/>
        <rFont val="宋体"/>
        <family val="0"/>
      </rPr>
      <t>年村级一事一议财政奖补普惠制项目</t>
    </r>
  </si>
  <si>
    <r>
      <t>财政局、</t>
    </r>
    <r>
      <rPr>
        <sz val="10"/>
        <color indexed="8"/>
        <rFont val="Times New Roman"/>
        <family val="1"/>
      </rPr>
      <t xml:space="preserve"> </t>
    </r>
    <r>
      <rPr>
        <sz val="10"/>
        <color indexed="8"/>
        <rFont val="宋体"/>
        <family val="0"/>
      </rPr>
      <t>全县各乡镇</t>
    </r>
  </si>
  <si>
    <t>全县各乡镇</t>
  </si>
  <si>
    <r>
      <t>光禄镇光禄社区村级</t>
    </r>
    <r>
      <rPr>
        <sz val="10"/>
        <color indexed="8"/>
        <rFont val="Times New Roman"/>
        <family val="1"/>
      </rPr>
      <t>“</t>
    </r>
    <r>
      <rPr>
        <sz val="10"/>
        <color indexed="8"/>
        <rFont val="宋体"/>
        <family val="0"/>
      </rPr>
      <t>四位一体</t>
    </r>
    <r>
      <rPr>
        <sz val="10"/>
        <color indexed="8"/>
        <rFont val="Times New Roman"/>
        <family val="1"/>
      </rPr>
      <t>”</t>
    </r>
    <r>
      <rPr>
        <sz val="10"/>
        <color indexed="8"/>
        <rFont val="宋体"/>
        <family val="0"/>
      </rPr>
      <t>建设试点项目</t>
    </r>
  </si>
  <si>
    <r>
      <rPr>
        <sz val="11"/>
        <color indexed="8"/>
        <rFont val="Times New Roman"/>
        <family val="1"/>
      </rPr>
      <t>光禄镇</t>
    </r>
    <r>
      <rPr>
        <sz val="11"/>
        <color indexed="8"/>
        <rFont val="Times New Roman"/>
        <family val="1"/>
      </rPr>
      <t xml:space="preserve">     </t>
    </r>
    <r>
      <rPr>
        <sz val="11"/>
        <color indexed="8"/>
        <rFont val="宋体"/>
        <family val="0"/>
      </rPr>
      <t>财政局</t>
    </r>
    <r>
      <rPr>
        <sz val="11"/>
        <color indexed="8"/>
        <rFont val="Times New Roman"/>
        <family val="1"/>
      </rPr>
      <t xml:space="preserve">    </t>
    </r>
  </si>
  <si>
    <r>
      <t>适中乡适中村委会村级</t>
    </r>
    <r>
      <rPr>
        <sz val="10"/>
        <color indexed="8"/>
        <rFont val="Times New Roman"/>
        <family val="1"/>
      </rPr>
      <t>“</t>
    </r>
    <r>
      <rPr>
        <sz val="10"/>
        <color indexed="8"/>
        <rFont val="宋体"/>
        <family val="0"/>
      </rPr>
      <t>四位一体</t>
    </r>
    <r>
      <rPr>
        <sz val="10"/>
        <color indexed="8"/>
        <rFont val="Times New Roman"/>
        <family val="1"/>
      </rPr>
      <t>”</t>
    </r>
    <r>
      <rPr>
        <sz val="10"/>
        <color indexed="8"/>
        <rFont val="宋体"/>
        <family val="0"/>
      </rPr>
      <t>建设试点项目</t>
    </r>
  </si>
  <si>
    <r>
      <rPr>
        <sz val="11"/>
        <color indexed="8"/>
        <rFont val="Times New Roman"/>
        <family val="1"/>
      </rPr>
      <t>适中乡</t>
    </r>
    <r>
      <rPr>
        <sz val="11"/>
        <color indexed="8"/>
        <rFont val="Times New Roman"/>
        <family val="1"/>
      </rPr>
      <t xml:space="preserve">       </t>
    </r>
    <r>
      <rPr>
        <sz val="11"/>
        <color indexed="8"/>
        <rFont val="宋体"/>
        <family val="0"/>
      </rPr>
      <t>财政局</t>
    </r>
  </si>
  <si>
    <r>
      <t>2016</t>
    </r>
    <r>
      <rPr>
        <sz val="10"/>
        <color indexed="8"/>
        <rFont val="宋体"/>
        <family val="0"/>
      </rPr>
      <t>年整乡推进项目</t>
    </r>
  </si>
  <si>
    <t>官屯镇</t>
  </si>
  <si>
    <t>弥兴镇</t>
  </si>
  <si>
    <t>光禄镇小邑和班刘行政村整村推进项目</t>
  </si>
  <si>
    <t>光禄镇人民政府</t>
  </si>
  <si>
    <t>姚安县太平镇整乡推进项目</t>
  </si>
  <si>
    <t>太平镇</t>
  </si>
  <si>
    <t>前场镇庄科、石河、木署、新街行政村整村推进项目</t>
  </si>
  <si>
    <t>前场镇</t>
  </si>
  <si>
    <t>左门乡苤拉、左门行政村整村推进项目</t>
  </si>
  <si>
    <t>左门乡</t>
  </si>
  <si>
    <t>大河口乡涟水、麂子行政村整村推进项目</t>
  </si>
  <si>
    <t>大河口乡</t>
  </si>
  <si>
    <r>
      <t>5.</t>
    </r>
    <r>
      <rPr>
        <sz val="10"/>
        <color indexed="8"/>
        <rFont val="宋体"/>
        <family val="0"/>
      </rPr>
      <t>其他</t>
    </r>
  </si>
  <si>
    <r>
      <t>(</t>
    </r>
    <r>
      <rPr>
        <sz val="10"/>
        <color indexed="8"/>
        <rFont val="宋体"/>
        <family val="0"/>
      </rPr>
      <t>二</t>
    </r>
    <r>
      <rPr>
        <sz val="10"/>
        <color indexed="8"/>
        <rFont val="Times New Roman"/>
        <family val="1"/>
      </rPr>
      <t>)</t>
    </r>
    <r>
      <rPr>
        <sz val="10"/>
        <color indexed="8"/>
        <rFont val="宋体"/>
        <family val="0"/>
      </rPr>
      <t>水利</t>
    </r>
  </si>
  <si>
    <r>
      <t>1.</t>
    </r>
    <r>
      <rPr>
        <sz val="10"/>
        <color indexed="8"/>
        <rFont val="宋体"/>
        <family val="0"/>
      </rPr>
      <t>水利工程</t>
    </r>
  </si>
  <si>
    <r>
      <t>姚安县</t>
    </r>
    <r>
      <rPr>
        <sz val="10"/>
        <color indexed="8"/>
        <rFont val="Times New Roman"/>
        <family val="1"/>
      </rPr>
      <t>2018</t>
    </r>
    <r>
      <rPr>
        <sz val="10"/>
        <color indexed="8"/>
        <rFont val="宋体"/>
        <family val="0"/>
      </rPr>
      <t>年农业综合开发高标准农田建设项目</t>
    </r>
  </si>
  <si>
    <t>万亩</t>
  </si>
  <si>
    <r>
      <t>财政局、</t>
    </r>
    <r>
      <rPr>
        <sz val="10"/>
        <color indexed="8"/>
        <rFont val="Times New Roman"/>
        <family val="1"/>
      </rPr>
      <t xml:space="preserve">  </t>
    </r>
    <r>
      <rPr>
        <sz val="10"/>
        <color indexed="8"/>
        <rFont val="宋体"/>
        <family val="0"/>
      </rPr>
      <t>光禄镇</t>
    </r>
  </si>
  <si>
    <t>财政局光禄镇</t>
  </si>
  <si>
    <t>姚安县万亩农田高效节水灌溉项目</t>
  </si>
  <si>
    <t>水务局</t>
  </si>
  <si>
    <t>姚安县太平镇山区小水网示范区建设各苴村委会高效节水灌溉项目</t>
  </si>
  <si>
    <r>
      <t>姚安县适中乡月明等</t>
    </r>
    <r>
      <rPr>
        <sz val="10"/>
        <color indexed="8"/>
        <rFont val="Times New Roman"/>
        <family val="1"/>
      </rPr>
      <t>2</t>
    </r>
    <r>
      <rPr>
        <sz val="10"/>
        <color indexed="8"/>
        <rFont val="宋体"/>
        <family val="0"/>
      </rPr>
      <t>个村土地整治项目</t>
    </r>
  </si>
  <si>
    <t>国土资源局</t>
  </si>
  <si>
    <t>山坪塘</t>
  </si>
  <si>
    <t>口</t>
  </si>
  <si>
    <t>大伙房水库</t>
  </si>
  <si>
    <t>雪坡河水库</t>
  </si>
  <si>
    <t>腊梅厂水库</t>
  </si>
  <si>
    <t>迆牯牛箐水库</t>
  </si>
  <si>
    <t>老鸦花箐水库</t>
  </si>
  <si>
    <t>红土坡水库</t>
  </si>
  <si>
    <t>梅子箐水库</t>
  </si>
  <si>
    <t>杨家村水库</t>
  </si>
  <si>
    <t>梨园水库</t>
  </si>
  <si>
    <t>马游水库</t>
  </si>
  <si>
    <t>改水河水库</t>
  </si>
  <si>
    <t>龙打坝坝塘修复工程</t>
  </si>
  <si>
    <t>石河堰</t>
  </si>
  <si>
    <t>道</t>
  </si>
  <si>
    <t>渠系建设</t>
  </si>
  <si>
    <t>龙马箐引水沟修复工程</t>
  </si>
  <si>
    <t>海子心村委会大竹园小组排洪沟修复工程</t>
  </si>
  <si>
    <t>姚发县左门乡仰拉村引水沟建设</t>
  </si>
  <si>
    <t>农业水价综合改革</t>
  </si>
  <si>
    <t>姚安县河长制河道管理员经费</t>
  </si>
  <si>
    <t>蓄水池</t>
  </si>
  <si>
    <r>
      <t>姚安县</t>
    </r>
    <r>
      <rPr>
        <sz val="10"/>
        <color indexed="8"/>
        <rFont val="Times New Roman"/>
        <family val="1"/>
      </rPr>
      <t>2012-2015</t>
    </r>
    <r>
      <rPr>
        <sz val="10"/>
        <color indexed="8"/>
        <rFont val="宋体"/>
        <family val="0"/>
      </rPr>
      <t>年</t>
    </r>
    <r>
      <rPr>
        <sz val="10"/>
        <color indexed="8"/>
        <rFont val="Times New Roman"/>
        <family val="1"/>
      </rPr>
      <t>“</t>
    </r>
    <r>
      <rPr>
        <sz val="10"/>
        <color indexed="8"/>
        <rFont val="宋体"/>
        <family val="0"/>
      </rPr>
      <t>爱心水窖</t>
    </r>
    <r>
      <rPr>
        <sz val="10"/>
        <color indexed="8"/>
        <rFont val="Times New Roman"/>
        <family val="1"/>
      </rPr>
      <t>”</t>
    </r>
    <r>
      <rPr>
        <sz val="10"/>
        <color indexed="8"/>
        <rFont val="宋体"/>
        <family val="0"/>
      </rPr>
      <t>建设项目</t>
    </r>
  </si>
  <si>
    <t>河道污染治理</t>
  </si>
  <si>
    <r>
      <t>2.</t>
    </r>
    <r>
      <rPr>
        <sz val="10"/>
        <color indexed="8"/>
        <rFont val="宋体"/>
        <family val="0"/>
      </rPr>
      <t>安全饮水工程</t>
    </r>
  </si>
  <si>
    <t>人</t>
  </si>
  <si>
    <r>
      <t>3.</t>
    </r>
    <r>
      <rPr>
        <sz val="10"/>
        <color indexed="8"/>
        <rFont val="宋体"/>
        <family val="0"/>
      </rPr>
      <t>水保工程</t>
    </r>
  </si>
  <si>
    <r>
      <t>平方</t>
    </r>
    <r>
      <rPr>
        <sz val="10"/>
        <color indexed="8"/>
        <rFont val="Times New Roman"/>
        <family val="1"/>
      </rPr>
      <t xml:space="preserve">
</t>
    </r>
    <r>
      <rPr>
        <sz val="10"/>
        <color indexed="8"/>
        <rFont val="宋体"/>
        <family val="0"/>
      </rPr>
      <t>公里</t>
    </r>
  </si>
  <si>
    <t>姚安县大麦地小流域重点水土保持治理工程</t>
  </si>
  <si>
    <t>（三）能源</t>
  </si>
  <si>
    <r>
      <t>1.</t>
    </r>
    <r>
      <rPr>
        <sz val="10"/>
        <color indexed="8"/>
        <rFont val="宋体"/>
        <family val="0"/>
      </rPr>
      <t>电力</t>
    </r>
  </si>
  <si>
    <t>电力改造</t>
  </si>
  <si>
    <t>户</t>
  </si>
  <si>
    <r>
      <t>2.</t>
    </r>
    <r>
      <rPr>
        <sz val="10"/>
        <color indexed="8"/>
        <rFont val="宋体"/>
        <family val="0"/>
      </rPr>
      <t>农村沼气</t>
    </r>
  </si>
  <si>
    <t>（四）信息化建设</t>
  </si>
  <si>
    <r>
      <t>1.</t>
    </r>
    <r>
      <rPr>
        <sz val="10"/>
        <color indexed="8"/>
        <rFont val="宋体"/>
        <family val="0"/>
      </rPr>
      <t>村通宽带</t>
    </r>
  </si>
  <si>
    <r>
      <t>2.</t>
    </r>
    <r>
      <rPr>
        <sz val="10"/>
        <color indexed="8"/>
        <rFont val="宋体"/>
        <family val="0"/>
      </rPr>
      <t>电商发展</t>
    </r>
  </si>
  <si>
    <t>个</t>
  </si>
  <si>
    <t>（五）阵地建设</t>
  </si>
  <si>
    <t>二、产业发展</t>
  </si>
  <si>
    <t>（一）种植业</t>
  </si>
  <si>
    <t>亩</t>
  </si>
  <si>
    <r>
      <t>1.</t>
    </r>
    <r>
      <rPr>
        <sz val="10"/>
        <color indexed="8"/>
        <rFont val="宋体"/>
        <family val="0"/>
      </rPr>
      <t>粮油</t>
    </r>
  </si>
  <si>
    <r>
      <t>2.</t>
    </r>
    <r>
      <rPr>
        <sz val="10"/>
        <color indexed="8"/>
        <rFont val="宋体"/>
        <family val="0"/>
      </rPr>
      <t>蔬菜</t>
    </r>
  </si>
  <si>
    <t>姚安县2018年扶持村级集体经济发展试点县栋川镇地角村委花卉钢架大棚建设项目</t>
  </si>
  <si>
    <t>财政局</t>
  </si>
  <si>
    <t>栋川镇</t>
  </si>
  <si>
    <t>姚安县2018年扶持村级集体经济发展试点县弥兴镇小苴村委会蔬菜大棚配套设施及肉牛养殖场建设项目</t>
  </si>
  <si>
    <t>姚安县2018年扶持村级集体经济发展试点县官屯镇官屯社区蔬菜大棚建设项目</t>
  </si>
  <si>
    <t>姚安县2018年扶持村级集体经济发展试点县左门乡苤拉村委会蔬菜大棚建设项目</t>
  </si>
  <si>
    <t>姚安县2018年扶持村级集体经济发展试点县左门乡左门村委会蔬菜大棚及保鲜冷库建设项目</t>
  </si>
  <si>
    <t>姚安县2018年扶持村级集体经济发展试点县大河口乡大河口村委会冷库及果蔬脱水车间建设项目</t>
  </si>
  <si>
    <t>姚安县2018年扶持村级集体经济发展试点县太平镇太平村委会蔬菜大棚建设项目</t>
  </si>
  <si>
    <t>姚安县高原特色产业项目</t>
  </si>
  <si>
    <t>农业局</t>
  </si>
  <si>
    <t>绿色蔬菜试验示范及育、繁种大棚建设（二期）</t>
  </si>
  <si>
    <t>姚安县2018年农村一二三产融合发展产业兴村强县示范项目</t>
  </si>
  <si>
    <t>光禄镇</t>
  </si>
  <si>
    <t>蔬菜种植</t>
  </si>
  <si>
    <t>县农业局</t>
  </si>
  <si>
    <t>姚安县2018年基层农技推广体系建设与建设项目</t>
  </si>
  <si>
    <t>姚安县2018年冬农开发及农经专项</t>
  </si>
  <si>
    <t>姚安县2018年耕地质量提升项目</t>
  </si>
  <si>
    <r>
      <t>3.</t>
    </r>
    <r>
      <rPr>
        <sz val="10"/>
        <color indexed="8"/>
        <rFont val="宋体"/>
        <family val="0"/>
      </rPr>
      <t>水果</t>
    </r>
  </si>
  <si>
    <t>弥兴镇红梅软仔石榴基地建设项目</t>
  </si>
  <si>
    <r>
      <t>4.</t>
    </r>
    <r>
      <rPr>
        <sz val="10"/>
        <color indexed="8"/>
        <rFont val="宋体"/>
        <family val="0"/>
      </rPr>
      <t>其他</t>
    </r>
  </si>
  <si>
    <t>羽、头</t>
  </si>
  <si>
    <t>（二）养殖业</t>
  </si>
  <si>
    <t>头</t>
  </si>
  <si>
    <r>
      <t>1.</t>
    </r>
    <r>
      <rPr>
        <sz val="10"/>
        <color indexed="8"/>
        <rFont val="宋体"/>
        <family val="0"/>
      </rPr>
      <t>生猪</t>
    </r>
  </si>
  <si>
    <t>畜禽养殖</t>
  </si>
  <si>
    <r>
      <t>2.</t>
    </r>
    <r>
      <rPr>
        <sz val="10"/>
        <color indexed="8"/>
        <rFont val="宋体"/>
        <family val="0"/>
      </rPr>
      <t>肉牛</t>
    </r>
  </si>
  <si>
    <r>
      <t>3.</t>
    </r>
    <r>
      <rPr>
        <sz val="10"/>
        <color indexed="8"/>
        <rFont val="宋体"/>
        <family val="0"/>
      </rPr>
      <t>土鸡</t>
    </r>
  </si>
  <si>
    <r>
      <t>4.</t>
    </r>
    <r>
      <rPr>
        <sz val="10"/>
        <color indexed="8"/>
        <rFont val="宋体"/>
        <family val="0"/>
      </rPr>
      <t>肉羊</t>
    </r>
  </si>
  <si>
    <r>
      <t>5.</t>
    </r>
    <r>
      <rPr>
        <sz val="10"/>
        <color indexed="8"/>
        <rFont val="宋体"/>
        <family val="0"/>
      </rPr>
      <t>水产</t>
    </r>
  </si>
  <si>
    <t>（三）农副产品加工业</t>
  </si>
  <si>
    <t>农村现代流通网络体系建设项目</t>
  </si>
  <si>
    <t>供销合作社</t>
  </si>
  <si>
    <t>（四）乡村旅游业</t>
  </si>
  <si>
    <t>休闲乡村旅游</t>
  </si>
  <si>
    <t>（五）村级光伏电站建设</t>
  </si>
  <si>
    <r>
      <t>姚安县</t>
    </r>
    <r>
      <rPr>
        <sz val="10"/>
        <rFont val="Times New Roman"/>
        <family val="1"/>
      </rPr>
      <t>2018</t>
    </r>
    <r>
      <rPr>
        <sz val="10"/>
        <rFont val="宋体"/>
        <family val="0"/>
      </rPr>
      <t>年扶持村级集体经济发展试点县栋川镇徐官坝村委会村级光伏电站建设项目</t>
    </r>
  </si>
  <si>
    <t>姚安县2018年扶持村级集体经济发展试点县栋川镇大龙口村委会村级光伏电站建设项目</t>
  </si>
  <si>
    <t>姚安县2018年扶持村级集体经济发展试点县太平镇太平村委会村级光伏电站建设项目</t>
  </si>
  <si>
    <t>姚安县2018年扶持村级集体经济发展试点县前场镇新街居委会村级光伏电站建设项目</t>
  </si>
  <si>
    <t>姚安县2018年扶持村级集体经济发展试点县官屯镇巴拉鮓村委会村级光伏电站建设项目</t>
  </si>
  <si>
    <t>梯子村级光伏发电</t>
  </si>
  <si>
    <t>石河村委会村级光伏发电</t>
  </si>
  <si>
    <t>新街居委会村级光伏发电</t>
  </si>
  <si>
    <t>新村村委会村级光伏发电</t>
  </si>
  <si>
    <t>稗子田村委会村级光伏发电</t>
  </si>
  <si>
    <t>王朝村委会村村级光伏发电</t>
  </si>
  <si>
    <t>小河村委会村级光伏发电</t>
  </si>
  <si>
    <t>新民村委会村级光伏发电</t>
  </si>
  <si>
    <t>大村村级光伏发电</t>
  </si>
  <si>
    <t>官庄村级光伏发电</t>
  </si>
  <si>
    <t>朱街村级光伏发电</t>
  </si>
  <si>
    <t>小苴村级光伏发电</t>
  </si>
  <si>
    <t>大苴村级光伏发电</t>
  </si>
  <si>
    <t>官屯村级光伏发电</t>
  </si>
  <si>
    <t>连厂村级光伏发电</t>
  </si>
  <si>
    <t>巴拉鲊村级光伏发电</t>
  </si>
  <si>
    <t>马游村级光伏发电</t>
  </si>
  <si>
    <t>葡萄村级光伏发电</t>
  </si>
  <si>
    <t>三角村级光伏发电</t>
  </si>
  <si>
    <t>黄泥塘村级光伏发电</t>
  </si>
  <si>
    <t>白石地村级光伏发电</t>
  </si>
  <si>
    <t>陈家村级光伏发电</t>
  </si>
  <si>
    <t>各苴村级光伏发电</t>
  </si>
  <si>
    <t>老街村级光伏发电</t>
  </si>
  <si>
    <t>太平村级光伏发电</t>
  </si>
  <si>
    <t>大河口村村级光伏发电</t>
  </si>
  <si>
    <t>涟水村村级光伏发电</t>
  </si>
  <si>
    <t>麂子村村级光伏发电</t>
  </si>
  <si>
    <t>蒿子箐村村级光伏发电</t>
  </si>
  <si>
    <t>大栎树村村级光伏发电</t>
  </si>
  <si>
    <t>适中村级光伏发电</t>
  </si>
  <si>
    <t>三木村级光伏发电</t>
  </si>
  <si>
    <t>月明村级光伏发电</t>
  </si>
  <si>
    <t>菖河村级光伏发电</t>
  </si>
  <si>
    <t>左门村村级光伏发电</t>
  </si>
  <si>
    <t>地索村村级光伏发电</t>
  </si>
  <si>
    <t>毕叭村村级光伏发电</t>
  </si>
  <si>
    <t>仰拉村村级光伏发电</t>
  </si>
  <si>
    <t>小邑村村级光伏发电</t>
  </si>
  <si>
    <t>班刘村村级光伏发电</t>
  </si>
  <si>
    <t>庄科村村级光伏发电</t>
  </si>
  <si>
    <t>木署村村级光伏发电</t>
  </si>
  <si>
    <t>红梅村村级光伏发电</t>
  </si>
  <si>
    <t>苤拉村村村级光伏发电</t>
  </si>
  <si>
    <t>全县各村接入配电变电站光缆线费</t>
  </si>
  <si>
    <t>全县各乡镇村</t>
  </si>
  <si>
    <t>（六）扶贫小额信贷</t>
  </si>
  <si>
    <t>扶贫小额信贷贴息及风控金</t>
  </si>
  <si>
    <t>扶贫办信贷股</t>
  </si>
  <si>
    <t>集体经济（猪场）</t>
  </si>
  <si>
    <t>三、民生改善</t>
  </si>
  <si>
    <t>（一）易地扶贫搬迁</t>
  </si>
  <si>
    <t>（二）危房改造</t>
  </si>
  <si>
    <t>农村危房改造补助</t>
  </si>
  <si>
    <t>住建局</t>
  </si>
  <si>
    <t>（三）新村建设</t>
  </si>
  <si>
    <t>危旧房改造</t>
  </si>
  <si>
    <t>（四）人居环境改善</t>
  </si>
  <si>
    <t>民族团结示范镇建设项目</t>
  </si>
  <si>
    <t>民宗局</t>
  </si>
  <si>
    <t>民族团结进步示范村建设项目</t>
  </si>
  <si>
    <t>民族特色村建设项目</t>
  </si>
  <si>
    <t>姚安县新村村委会大平地民族文化活动场建设</t>
  </si>
  <si>
    <t>姚安县前场镇新民村委会咀子村道路桥建设项目</t>
  </si>
  <si>
    <t>姚安县大河口乡大河口村委会彭家民族团结进步示范村</t>
  </si>
  <si>
    <t>庭院经济</t>
  </si>
  <si>
    <t>（五）其它</t>
  </si>
  <si>
    <t>四、公共服务</t>
  </si>
  <si>
    <t>（一）教育</t>
  </si>
  <si>
    <r>
      <t>1.</t>
    </r>
    <r>
      <rPr>
        <sz val="10"/>
        <color indexed="8"/>
        <rFont val="宋体"/>
        <family val="0"/>
      </rPr>
      <t>教育条件改善</t>
    </r>
  </si>
  <si>
    <r>
      <t>2.</t>
    </r>
    <r>
      <rPr>
        <sz val="10"/>
        <color indexed="8"/>
        <rFont val="宋体"/>
        <family val="0"/>
      </rPr>
      <t>扶持贫困户子女上学</t>
    </r>
  </si>
  <si>
    <t>雨露计划</t>
  </si>
  <si>
    <t>县教育局</t>
  </si>
  <si>
    <t>（二）卫生</t>
  </si>
  <si>
    <r>
      <t>1.</t>
    </r>
    <r>
      <rPr>
        <sz val="10"/>
        <color indexed="8"/>
        <rFont val="宋体"/>
        <family val="0"/>
      </rPr>
      <t>医疗卫生计生条件改善</t>
    </r>
  </si>
  <si>
    <r>
      <t>2.</t>
    </r>
    <r>
      <rPr>
        <sz val="10"/>
        <color indexed="8"/>
        <rFont val="宋体"/>
        <family val="0"/>
      </rPr>
      <t>贫困户医疗救助</t>
    </r>
  </si>
  <si>
    <r>
      <t>3.</t>
    </r>
    <r>
      <rPr>
        <sz val="10"/>
        <color indexed="8"/>
        <rFont val="宋体"/>
        <family val="0"/>
      </rPr>
      <t>贫困户医疗计生免费服务</t>
    </r>
  </si>
  <si>
    <t>（三）文化体育</t>
  </si>
  <si>
    <r>
      <t>2.</t>
    </r>
    <r>
      <rPr>
        <sz val="10"/>
        <color indexed="8"/>
        <rFont val="宋体"/>
        <family val="0"/>
      </rPr>
      <t>农村文化免费服务</t>
    </r>
  </si>
  <si>
    <t>（四）广播电视</t>
  </si>
  <si>
    <t>（五）养老与社会救助</t>
  </si>
  <si>
    <r>
      <t>1.</t>
    </r>
    <r>
      <rPr>
        <sz val="10"/>
        <color indexed="8"/>
        <rFont val="宋体"/>
        <family val="0"/>
      </rPr>
      <t>农村社区服务体系建设</t>
    </r>
  </si>
  <si>
    <r>
      <t>2.</t>
    </r>
    <r>
      <rPr>
        <sz val="10"/>
        <color indexed="8"/>
        <rFont val="宋体"/>
        <family val="0"/>
      </rPr>
      <t>贫困户救助</t>
    </r>
  </si>
  <si>
    <t>五、能力建设</t>
  </si>
  <si>
    <t>（一）农村实用技术培训</t>
  </si>
  <si>
    <t>（二）技能培训</t>
  </si>
  <si>
    <t>（三）就业创业培训</t>
  </si>
  <si>
    <r>
      <rPr>
        <sz val="10"/>
        <color indexed="8"/>
        <rFont val="Times New Roman"/>
        <family val="1"/>
      </rPr>
      <t>2018</t>
    </r>
    <r>
      <rPr>
        <sz val="10"/>
        <color indexed="8"/>
        <rFont val="宋体"/>
        <family val="0"/>
      </rPr>
      <t>年劳动力转移就业培训</t>
    </r>
  </si>
  <si>
    <t>贫困劳动力产业技术培训</t>
  </si>
  <si>
    <t>姚安县2018年新型职业农民培育项目</t>
  </si>
  <si>
    <t>（四）其它</t>
  </si>
  <si>
    <t>六、生态建设与环境保护</t>
  </si>
  <si>
    <t>（一）生态建设</t>
  </si>
  <si>
    <t>林业改革发展项目</t>
  </si>
  <si>
    <t>天然林保护管理补助（生态公益林）</t>
  </si>
  <si>
    <t>林业局</t>
  </si>
  <si>
    <t>（二）环境治理</t>
  </si>
  <si>
    <t>七、其它</t>
  </si>
  <si>
    <t>说明:1.整合资金用于贫困村；是指整合资金直接用于建档立卡贫困村的所有项目的金额，包含农户直接帮扶项目。</t>
  </si>
  <si>
    <r>
      <t>2.</t>
    </r>
    <r>
      <rPr>
        <sz val="10"/>
        <color indexed="8"/>
        <rFont val="宋体"/>
        <family val="0"/>
      </rPr>
      <t>整合资金用于贫困人口：是指整合资金用于建档立卡贫困户的直接帮扶项目的金额</t>
    </r>
  </si>
  <si>
    <r>
      <t>3.</t>
    </r>
    <r>
      <rPr>
        <sz val="10"/>
        <color indexed="8"/>
        <rFont val="宋体"/>
        <family val="0"/>
      </rPr>
      <t>整合资金用于贫困村和贫困人口的资金会有重复，单独统计。</t>
    </r>
  </si>
  <si>
    <r>
      <t>4.</t>
    </r>
    <r>
      <rPr>
        <sz val="10"/>
        <color indexed="8"/>
        <rFont val="宋体"/>
        <family val="0"/>
      </rPr>
      <t>整合资金用于贫困村个数和贫困人口户数、人数全县合计数不重复统计。</t>
    </r>
  </si>
  <si>
    <r>
      <t>5.</t>
    </r>
    <r>
      <rPr>
        <sz val="10"/>
        <color indexed="8"/>
        <rFont val="Times New Roman"/>
        <family val="1"/>
      </rPr>
      <t>“</t>
    </r>
    <r>
      <rPr>
        <sz val="10"/>
        <color indexed="8"/>
        <rFont val="宋体"/>
        <family val="0"/>
      </rPr>
      <t>整合财政涉农资金投入</t>
    </r>
    <r>
      <rPr>
        <sz val="10"/>
        <color indexed="8"/>
        <rFont val="Times New Roman"/>
        <family val="1"/>
      </rPr>
      <t>”</t>
    </r>
    <r>
      <rPr>
        <sz val="10"/>
        <color indexed="8"/>
        <rFont val="宋体"/>
        <family val="0"/>
      </rPr>
      <t>合计数与附表</t>
    </r>
    <r>
      <rPr>
        <sz val="10"/>
        <color indexed="8"/>
        <rFont val="Times New Roman"/>
        <family val="1"/>
      </rPr>
      <t>2</t>
    </r>
    <r>
      <rPr>
        <sz val="10"/>
        <color indexed="8"/>
        <rFont val="宋体"/>
        <family val="0"/>
      </rPr>
      <t>的</t>
    </r>
    <r>
      <rPr>
        <sz val="10"/>
        <color indexed="8"/>
        <rFont val="Times New Roman"/>
        <family val="1"/>
      </rPr>
      <t>“</t>
    </r>
    <r>
      <rPr>
        <sz val="10"/>
        <color indexed="8"/>
        <rFont val="宋体"/>
        <family val="0"/>
      </rPr>
      <t>纳入本年度统筹整合作用方案资金规模</t>
    </r>
    <r>
      <rPr>
        <sz val="10"/>
        <color indexed="8"/>
        <rFont val="Times New Roman"/>
        <family val="1"/>
      </rPr>
      <t>”</t>
    </r>
    <r>
      <rPr>
        <sz val="10"/>
        <color indexed="8"/>
        <rFont val="宋体"/>
        <family val="0"/>
      </rPr>
      <t>合计数相等。</t>
    </r>
  </si>
  <si>
    <r>
      <t>6.</t>
    </r>
    <r>
      <rPr>
        <sz val="10"/>
        <color indexed="8"/>
        <rFont val="宋体"/>
        <family val="0"/>
      </rPr>
      <t>项目实施主管部门：指整合方案中明确的项目实施县级主管部门（由县级政府根据部门职能职责和实际情况</t>
    </r>
    <r>
      <rPr>
        <sz val="10"/>
        <color indexed="8"/>
        <rFont val="Times New Roman"/>
        <family val="1"/>
      </rPr>
      <t xml:space="preserve"> </t>
    </r>
    <r>
      <rPr>
        <sz val="10"/>
        <color indexed="8"/>
        <rFont val="宋体"/>
        <family val="0"/>
      </rPr>
      <t>确定）。</t>
    </r>
  </si>
  <si>
    <r>
      <t>7.</t>
    </r>
    <r>
      <rPr>
        <sz val="10"/>
        <color indexed="8"/>
        <rFont val="宋体"/>
        <family val="0"/>
      </rPr>
      <t>整合资金责任管理部门：指整合方案中明确的对应项目使用整合资金县级责任管理部门（由县级政府根据部门职能职责和实际情况确定）。</t>
    </r>
  </si>
  <si>
    <r>
      <t>附表</t>
    </r>
    <r>
      <rPr>
        <sz val="16"/>
        <color indexed="8"/>
        <rFont val="Times New Roman"/>
        <family val="1"/>
      </rPr>
      <t>4</t>
    </r>
  </si>
  <si>
    <r>
      <t>云南省姚安县</t>
    </r>
    <r>
      <rPr>
        <b/>
        <sz val="20"/>
        <color indexed="8"/>
        <rFont val="Times New Roman"/>
        <family val="1"/>
      </rPr>
      <t>2018</t>
    </r>
    <r>
      <rPr>
        <b/>
        <sz val="20"/>
        <color indexed="8"/>
        <rFont val="方正小标宋简体"/>
        <family val="4"/>
      </rPr>
      <t>年统筹整合财政涉农资金使用安排脱贫攻坚项目表——按资金使用对象</t>
    </r>
  </si>
  <si>
    <t>资金使用对象</t>
  </si>
  <si>
    <t>其中：直接用于扶贫村贫困人口</t>
  </si>
  <si>
    <t>贫困户</t>
  </si>
  <si>
    <t>资金投入</t>
  </si>
  <si>
    <t>小计</t>
  </si>
  <si>
    <t>一、贫困村</t>
  </si>
  <si>
    <t>（一）已退出贫困村</t>
  </si>
  <si>
    <r>
      <t>(</t>
    </r>
    <r>
      <rPr>
        <sz val="10"/>
        <color indexed="8"/>
        <rFont val="宋体"/>
        <family val="0"/>
      </rPr>
      <t>二</t>
    </r>
    <r>
      <rPr>
        <sz val="10"/>
        <color indexed="8"/>
        <rFont val="Times New Roman"/>
        <family val="1"/>
      </rPr>
      <t>)</t>
    </r>
    <r>
      <rPr>
        <sz val="10"/>
        <color indexed="8"/>
        <rFont val="宋体"/>
        <family val="0"/>
      </rPr>
      <t>当年计划退出贫困村</t>
    </r>
  </si>
  <si>
    <r>
      <t>XX</t>
    </r>
    <r>
      <rPr>
        <sz val="9"/>
        <color indexed="8"/>
        <rFont val="宋体"/>
        <family val="0"/>
      </rPr>
      <t>镇</t>
    </r>
    <r>
      <rPr>
        <sz val="9"/>
        <color indexed="8"/>
        <rFont val="Times New Roman"/>
        <family val="1"/>
      </rPr>
      <t>XX</t>
    </r>
    <r>
      <rPr>
        <sz val="9"/>
        <color indexed="8"/>
        <rFont val="宋体"/>
        <family val="0"/>
      </rPr>
      <t>村</t>
    </r>
  </si>
  <si>
    <r>
      <t>XX</t>
    </r>
    <r>
      <rPr>
        <sz val="9"/>
        <color indexed="8"/>
        <rFont val="宋体"/>
        <family val="0"/>
      </rPr>
      <t>乡</t>
    </r>
    <r>
      <rPr>
        <sz val="9"/>
        <color indexed="8"/>
        <rFont val="Times New Roman"/>
        <family val="1"/>
      </rPr>
      <t>XX</t>
    </r>
    <r>
      <rPr>
        <sz val="9"/>
        <color indexed="8"/>
        <rFont val="宋体"/>
        <family val="0"/>
      </rPr>
      <t>村</t>
    </r>
  </si>
  <si>
    <t>（三）未退出贫困村</t>
  </si>
  <si>
    <t>村组道路硬化</t>
  </si>
  <si>
    <t>经济发展</t>
  </si>
  <si>
    <r>
      <t>XX</t>
    </r>
    <r>
      <rPr>
        <b/>
        <sz val="9"/>
        <color indexed="8"/>
        <rFont val="宋体"/>
        <family val="0"/>
      </rPr>
      <t>项目</t>
    </r>
  </si>
  <si>
    <t>二、非贫困村</t>
  </si>
  <si>
    <t>姚安县2018年扶持村级集体经济发展试点县栋川镇徐官坝村委会村级光伏电站建设项目</t>
  </si>
  <si>
    <t>三、其他</t>
  </si>
  <si>
    <r>
      <t xml:space="preserve">                     </t>
    </r>
    <r>
      <rPr>
        <sz val="10.5"/>
        <color indexed="8"/>
        <rFont val="宋体"/>
        <family val="0"/>
      </rPr>
      <t>说明：</t>
    </r>
    <r>
      <rPr>
        <sz val="10.5"/>
        <color indexed="8"/>
        <rFont val="Times New Roman"/>
        <family val="1"/>
      </rPr>
      <t>1.本表合计数与表3合计数应一致。</t>
    </r>
  </si>
  <si>
    <r>
      <t xml:space="preserve"> 2.“</t>
    </r>
    <r>
      <rPr>
        <sz val="10.5"/>
        <color indexed="8"/>
        <rFont val="宋体"/>
        <family val="0"/>
      </rPr>
      <t>其他</t>
    </r>
    <r>
      <rPr>
        <sz val="10.5"/>
        <color indexed="8"/>
        <rFont val="Times New Roman"/>
        <family val="1"/>
      </rPr>
      <t>”</t>
    </r>
    <r>
      <rPr>
        <sz val="10.5"/>
        <color indexed="8"/>
        <rFont val="宋体"/>
        <family val="0"/>
      </rPr>
      <t>指行政村以外的其他整合资金使用单位。</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</si>
</sst>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Red]\(0.00\)"/>
    <numFmt numFmtId="178" formatCode="0.00_ "/>
    <numFmt numFmtId="179" formatCode="0_);[Red]\(0\)"/>
    <numFmt numFmtId="180" formatCode="0.00;[Red]0.00"/>
    <numFmt numFmtId="181" formatCode="0.0_ "/>
    <numFmt numFmtId="182" formatCode="0;[Red]0"/>
  </numFmts>
  <fonts count="63">
    <font>
      <sz val="12"/>
      <name val="宋体"/>
      <family val="0"/>
    </font>
    <font>
      <sz val="12"/>
      <color indexed="8"/>
      <name val="Times New Roman"/>
      <family val="1"/>
    </font>
    <font>
      <sz val="10"/>
      <color indexed="8"/>
      <name val="Times New Roman"/>
      <family val="1"/>
    </font>
    <font>
      <b/>
      <sz val="12"/>
      <color indexed="8"/>
      <name val="Times New Roman"/>
      <family val="1"/>
    </font>
    <font>
      <sz val="16"/>
      <color indexed="8"/>
      <name val="方正黑体简体"/>
      <family val="4"/>
    </font>
    <font>
      <b/>
      <sz val="20"/>
      <color indexed="8"/>
      <name val="方正小标宋简体"/>
      <family val="4"/>
    </font>
    <font>
      <b/>
      <u val="single"/>
      <sz val="20"/>
      <color indexed="8"/>
      <name val="方正小标宋简体"/>
      <family val="4"/>
    </font>
    <font>
      <b/>
      <sz val="9"/>
      <color indexed="8"/>
      <name val="Times New Roman"/>
      <family val="1"/>
    </font>
    <font>
      <b/>
      <sz val="10"/>
      <color indexed="8"/>
      <name val="Times New Roman"/>
      <family val="1"/>
    </font>
    <font>
      <sz val="9"/>
      <color indexed="8"/>
      <name val="Times New Roman"/>
      <family val="1"/>
    </font>
    <font>
      <sz val="10"/>
      <name val="Times New Roman"/>
      <family val="1"/>
    </font>
    <font>
      <sz val="10"/>
      <color indexed="8"/>
      <name val="宋体"/>
      <family val="0"/>
    </font>
    <font>
      <sz val="11"/>
      <name val="Times New Roman"/>
      <family val="1"/>
    </font>
    <font>
      <sz val="9"/>
      <name val="Times New Roman"/>
      <family val="1"/>
    </font>
    <font>
      <sz val="10.5"/>
      <color indexed="8"/>
      <name val="Times New Roman"/>
      <family val="1"/>
    </font>
    <font>
      <sz val="10"/>
      <name val="宋体"/>
      <family val="0"/>
    </font>
    <font>
      <b/>
      <sz val="20"/>
      <color indexed="8"/>
      <name val="Times New Roman"/>
      <family val="1"/>
    </font>
    <font>
      <sz val="10"/>
      <color indexed="10"/>
      <name val="Times New Roman"/>
      <family val="1"/>
    </font>
    <font>
      <sz val="12"/>
      <name val="Times New Roman"/>
      <family val="1"/>
    </font>
    <font>
      <b/>
      <sz val="20"/>
      <name val="Times New Roman"/>
      <family val="1"/>
    </font>
    <font>
      <b/>
      <sz val="10"/>
      <name val="宋体"/>
      <family val="0"/>
    </font>
    <font>
      <b/>
      <sz val="10"/>
      <name val="Times New Roman"/>
      <family val="1"/>
    </font>
    <font>
      <b/>
      <sz val="10"/>
      <color indexed="8"/>
      <name val="宋体"/>
      <family val="0"/>
    </font>
    <font>
      <sz val="11"/>
      <color indexed="8"/>
      <name val="Times New Roman"/>
      <family val="1"/>
    </font>
    <font>
      <b/>
      <sz val="12"/>
      <name val="Times New Roman"/>
      <family val="1"/>
    </font>
    <font>
      <sz val="16"/>
      <name val="方正黑体简体"/>
      <family val="4"/>
    </font>
    <font>
      <b/>
      <sz val="11"/>
      <color indexed="63"/>
      <name val="宋体"/>
      <family val="0"/>
    </font>
    <font>
      <sz val="11"/>
      <color indexed="10"/>
      <name val="宋体"/>
      <family val="0"/>
    </font>
    <font>
      <b/>
      <sz val="11"/>
      <color indexed="54"/>
      <name val="宋体"/>
      <family val="0"/>
    </font>
    <font>
      <u val="single"/>
      <sz val="11"/>
      <color indexed="20"/>
      <name val="宋体"/>
      <family val="0"/>
    </font>
    <font>
      <sz val="11"/>
      <color indexed="16"/>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8"/>
      <name val="宋体"/>
      <family val="0"/>
    </font>
    <font>
      <sz val="11"/>
      <color indexed="62"/>
      <name val="宋体"/>
      <family val="0"/>
    </font>
    <font>
      <b/>
      <sz val="11"/>
      <color indexed="8"/>
      <name val="宋体"/>
      <family val="0"/>
    </font>
    <font>
      <b/>
      <sz val="13"/>
      <color indexed="54"/>
      <name val="宋体"/>
      <family val="0"/>
    </font>
    <font>
      <sz val="11"/>
      <color indexed="9"/>
      <name val="宋体"/>
      <family val="0"/>
    </font>
    <font>
      <sz val="11"/>
      <color indexed="17"/>
      <name val="宋体"/>
      <family val="0"/>
    </font>
    <font>
      <u val="single"/>
      <sz val="11"/>
      <color indexed="12"/>
      <name val="宋体"/>
      <family val="0"/>
    </font>
    <font>
      <b/>
      <sz val="11"/>
      <color indexed="9"/>
      <name val="宋体"/>
      <family val="0"/>
    </font>
    <font>
      <i/>
      <sz val="11"/>
      <color indexed="23"/>
      <name val="宋体"/>
      <family val="0"/>
    </font>
    <font>
      <sz val="11"/>
      <color indexed="19"/>
      <name val="宋体"/>
      <family val="0"/>
    </font>
    <font>
      <sz val="16"/>
      <color indexed="8"/>
      <name val="Times New Roman"/>
      <family val="1"/>
    </font>
    <font>
      <sz val="9"/>
      <color indexed="8"/>
      <name val="宋体"/>
      <family val="0"/>
    </font>
    <font>
      <b/>
      <sz val="9"/>
      <color indexed="8"/>
      <name val="宋体"/>
      <family val="0"/>
    </font>
    <font>
      <sz val="10.5"/>
      <color indexed="8"/>
      <name val="宋体"/>
      <family val="0"/>
    </font>
    <font>
      <sz val="16"/>
      <name val="Times New Roman"/>
      <family val="1"/>
    </font>
    <font>
      <b/>
      <sz val="20"/>
      <name val="方正小标宋简体"/>
      <family val="4"/>
    </font>
    <font>
      <sz val="16"/>
      <color rgb="FF000000"/>
      <name val="方正黑体简体"/>
      <family val="4"/>
    </font>
    <font>
      <b/>
      <sz val="20"/>
      <color rgb="FF000000"/>
      <name val="方正小标宋简体"/>
      <family val="4"/>
    </font>
    <font>
      <sz val="10"/>
      <color rgb="FF000000"/>
      <name val="Times New Roman"/>
      <family val="1"/>
    </font>
    <font>
      <sz val="10"/>
      <color rgb="FF000000"/>
      <name val="Calibri Light"/>
      <family val="0"/>
    </font>
    <font>
      <sz val="10"/>
      <color indexed="8"/>
      <name val="Calibri Light"/>
      <family val="0"/>
    </font>
    <font>
      <sz val="10"/>
      <color theme="1"/>
      <name val="Calibri Light"/>
      <family val="0"/>
    </font>
    <font>
      <sz val="10"/>
      <color rgb="FF000000"/>
      <name val="宋体"/>
      <family val="0"/>
    </font>
    <font>
      <sz val="10"/>
      <color theme="1"/>
      <name val="宋体"/>
      <family val="0"/>
    </font>
    <font>
      <sz val="10.5"/>
      <color rgb="FF000000"/>
      <name val="Times New Roman"/>
      <family val="1"/>
    </font>
    <font>
      <sz val="10"/>
      <color rgb="FFFF0000"/>
      <name val="Times New Roman"/>
      <family val="1"/>
    </font>
    <font>
      <b/>
      <sz val="10"/>
      <color rgb="FF000000"/>
      <name val="宋体"/>
      <family val="0"/>
    </font>
    <font>
      <sz val="11"/>
      <color rgb="FF000000"/>
      <name val="Times New Roman"/>
      <family val="1"/>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bottom style="thin"/>
    </border>
    <border>
      <left style="thin"/>
      <right style="thin"/>
      <top>
        <color indexed="63"/>
      </top>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9" fillId="4"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0" borderId="0">
      <alignment vertical="center"/>
      <protection/>
    </xf>
    <xf numFmtId="0" fontId="35" fillId="6" borderId="2" applyNumberFormat="0" applyFont="0" applyAlignment="0" applyProtection="0"/>
    <xf numFmtId="0" fontId="39" fillId="3" borderId="0" applyNumberFormat="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35" fillId="0" borderId="0" applyProtection="0">
      <alignment vertical="center"/>
    </xf>
    <xf numFmtId="0" fontId="34" fillId="0" borderId="0" applyNumberFormat="0" applyFill="0" applyBorder="0" applyAlignment="0" applyProtection="0"/>
    <xf numFmtId="0" fontId="43" fillId="0" borderId="0" applyNumberFormat="0" applyFill="0" applyBorder="0" applyAlignment="0" applyProtection="0"/>
    <xf numFmtId="0" fontId="32" fillId="0" borderId="3" applyNumberFormat="0" applyFill="0" applyAlignment="0" applyProtection="0"/>
    <xf numFmtId="0" fontId="38" fillId="0" borderId="3" applyNumberFormat="0" applyFill="0" applyAlignment="0" applyProtection="0"/>
    <xf numFmtId="0" fontId="39" fillId="7" borderId="0" applyNumberFormat="0" applyBorder="0" applyAlignment="0" applyProtection="0"/>
    <xf numFmtId="0" fontId="28" fillId="0" borderId="4" applyNumberFormat="0" applyFill="0" applyAlignment="0" applyProtection="0"/>
    <xf numFmtId="0" fontId="39" fillId="3" borderId="0" applyNumberFormat="0" applyBorder="0" applyAlignment="0" applyProtection="0"/>
    <xf numFmtId="0" fontId="26" fillId="2" borderId="5" applyNumberFormat="0" applyAlignment="0" applyProtection="0"/>
    <xf numFmtId="0" fontId="33" fillId="2" borderId="1" applyNumberFormat="0" applyAlignment="0" applyProtection="0"/>
    <xf numFmtId="0" fontId="42" fillId="8" borderId="6" applyNumberFormat="0" applyAlignment="0" applyProtection="0"/>
    <xf numFmtId="0" fontId="35" fillId="9" borderId="0" applyNumberFormat="0" applyBorder="0" applyAlignment="0" applyProtection="0"/>
    <xf numFmtId="0" fontId="39" fillId="10" borderId="0" applyNumberFormat="0" applyBorder="0" applyAlignment="0" applyProtection="0"/>
    <xf numFmtId="0" fontId="31" fillId="0" borderId="7" applyNumberFormat="0" applyFill="0" applyAlignment="0" applyProtection="0"/>
    <xf numFmtId="0" fontId="37" fillId="0" borderId="8" applyNumberFormat="0" applyFill="0" applyAlignment="0" applyProtection="0"/>
    <xf numFmtId="0" fontId="40" fillId="9" borderId="0" applyNumberFormat="0" applyBorder="0" applyAlignment="0" applyProtection="0"/>
    <xf numFmtId="0" fontId="44" fillId="11" borderId="0" applyNumberFormat="0" applyBorder="0" applyAlignment="0" applyProtection="0"/>
    <xf numFmtId="0" fontId="35" fillId="12" borderId="0" applyNumberFormat="0" applyBorder="0" applyAlignment="0" applyProtection="0"/>
    <xf numFmtId="0" fontId="39" fillId="13" borderId="0" applyNumberFormat="0" applyBorder="0" applyAlignment="0" applyProtection="0"/>
    <xf numFmtId="0" fontId="35" fillId="14" borderId="0" applyNumberFormat="0" applyBorder="0" applyAlignment="0" applyProtection="0"/>
    <xf numFmtId="0" fontId="35" fillId="12" borderId="0" applyNumberFormat="0" applyBorder="0" applyAlignment="0" applyProtection="0"/>
    <xf numFmtId="0" fontId="35" fillId="6" borderId="0" applyNumberFormat="0" applyBorder="0" applyAlignment="0" applyProtection="0"/>
    <xf numFmtId="0" fontId="35" fillId="3" borderId="0" applyNumberFormat="0" applyBorder="0" applyAlignment="0" applyProtection="0"/>
    <xf numFmtId="0" fontId="39" fillId="8" borderId="0" applyNumberFormat="0" applyBorder="0" applyAlignment="0" applyProtection="0"/>
    <xf numFmtId="0" fontId="39" fillId="15" borderId="0" applyNumberFormat="0" applyBorder="0" applyAlignment="0" applyProtection="0"/>
    <xf numFmtId="0" fontId="35" fillId="6" borderId="0" applyNumberFormat="0" applyBorder="0" applyAlignment="0" applyProtection="0"/>
    <xf numFmtId="0" fontId="35" fillId="11" borderId="0" applyNumberFormat="0" applyBorder="0" applyAlignment="0" applyProtection="0"/>
    <xf numFmtId="0" fontId="39" fillId="16" borderId="0" applyNumberFormat="0" applyBorder="0" applyAlignment="0" applyProtection="0"/>
    <xf numFmtId="0" fontId="0" fillId="0" borderId="0">
      <alignment vertical="center"/>
      <protection/>
    </xf>
    <xf numFmtId="0" fontId="35" fillId="12"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5" fillId="4" borderId="0" applyNumberFormat="0" applyBorder="0" applyAlignment="0" applyProtection="0"/>
    <xf numFmtId="0" fontId="39"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pplyProtection="0">
      <alignment/>
    </xf>
    <xf numFmtId="0" fontId="35" fillId="0" borderId="0">
      <alignment vertical="center"/>
      <protection/>
    </xf>
  </cellStyleXfs>
  <cellXfs count="196">
    <xf numFmtId="0" fontId="0" fillId="0" borderId="0" xfId="0"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0" xfId="0" applyFont="1" applyFill="1" applyAlignment="1">
      <alignment horizontal="center" vertical="center"/>
    </xf>
    <xf numFmtId="0" fontId="1" fillId="0" borderId="9"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176" fontId="1" fillId="0" borderId="0" xfId="0" applyNumberFormat="1" applyFont="1" applyFill="1" applyAlignment="1">
      <alignment horizontal="center" vertical="center"/>
    </xf>
    <xf numFmtId="0" fontId="51" fillId="0" borderId="0" xfId="0" applyFont="1" applyFill="1" applyBorder="1" applyAlignment="1">
      <alignment horizontal="left" vertical="center"/>
    </xf>
    <xf numFmtId="0" fontId="52"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11" xfId="0" applyFont="1" applyFill="1" applyBorder="1" applyAlignment="1">
      <alignment vertical="center" wrapText="1"/>
    </xf>
    <xf numFmtId="0" fontId="9" fillId="0" borderId="11" xfId="0" applyFont="1" applyFill="1" applyBorder="1" applyAlignment="1">
      <alignment horizontal="center" vertical="center" wrapText="1"/>
    </xf>
    <xf numFmtId="177" fontId="7" fillId="0" borderId="12" xfId="0" applyNumberFormat="1" applyFont="1" applyFill="1" applyBorder="1" applyAlignment="1">
      <alignment horizontal="center" vertical="center" wrapText="1"/>
    </xf>
    <xf numFmtId="177" fontId="7" fillId="0" borderId="11" xfId="0" applyNumberFormat="1" applyFont="1" applyFill="1" applyBorder="1" applyAlignment="1">
      <alignment horizontal="center" vertical="center" wrapText="1"/>
    </xf>
    <xf numFmtId="2" fontId="9" fillId="0" borderId="11" xfId="0" applyNumberFormat="1" applyFont="1" applyFill="1" applyBorder="1" applyAlignment="1">
      <alignment horizontal="center" vertical="center" wrapText="1"/>
    </xf>
    <xf numFmtId="178" fontId="9" fillId="0" borderId="11" xfId="0" applyNumberFormat="1" applyFont="1" applyFill="1" applyBorder="1" applyAlignment="1">
      <alignment horizontal="center" vertical="center" wrapText="1"/>
    </xf>
    <xf numFmtId="0" fontId="2" fillId="0" borderId="11" xfId="0" applyNumberFormat="1" applyFont="1" applyFill="1" applyBorder="1" applyAlignment="1">
      <alignment vertical="center" wrapText="1"/>
    </xf>
    <xf numFmtId="0" fontId="10" fillId="0" borderId="11" xfId="0" applyNumberFormat="1" applyFont="1" applyFill="1" applyBorder="1" applyAlignment="1">
      <alignment vertical="center" wrapText="1"/>
    </xf>
    <xf numFmtId="0" fontId="53" fillId="0" borderId="11" xfId="0" applyNumberFormat="1" applyFont="1" applyFill="1" applyBorder="1" applyAlignment="1">
      <alignment vertical="center" wrapText="1"/>
    </xf>
    <xf numFmtId="177" fontId="2" fillId="2" borderId="11" xfId="0" applyNumberFormat="1"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5" fillId="0" borderId="11" xfId="0" applyFont="1" applyFill="1" applyBorder="1" applyAlignment="1">
      <alignment horizontal="justify" vertical="center" wrapText="1"/>
    </xf>
    <xf numFmtId="176" fontId="1" fillId="0" borderId="0" xfId="0" applyNumberFormat="1" applyFont="1" applyFill="1" applyBorder="1" applyAlignment="1">
      <alignment horizontal="center" vertical="center"/>
    </xf>
    <xf numFmtId="176" fontId="6" fillId="0" borderId="0" xfId="0" applyNumberFormat="1" applyFont="1" applyFill="1" applyBorder="1" applyAlignment="1">
      <alignment horizontal="center" vertical="center"/>
    </xf>
    <xf numFmtId="176" fontId="2" fillId="0" borderId="10" xfId="0" applyNumberFormat="1" applyFont="1" applyFill="1" applyBorder="1" applyAlignment="1">
      <alignment horizontal="left" vertical="center" wrapText="1"/>
    </xf>
    <xf numFmtId="176" fontId="7" fillId="0" borderId="11"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179" fontId="7" fillId="0" borderId="11" xfId="0" applyNumberFormat="1" applyFont="1" applyFill="1" applyBorder="1" applyAlignment="1">
      <alignment horizontal="center" vertical="center" wrapText="1"/>
    </xf>
    <xf numFmtId="176" fontId="9" fillId="0" borderId="11" xfId="0" applyNumberFormat="1"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3" fillId="0" borderId="0" xfId="0" applyFont="1" applyFill="1" applyBorder="1" applyAlignment="1">
      <alignment horizontal="center" vertical="center"/>
    </xf>
    <xf numFmtId="178" fontId="1" fillId="0" borderId="0" xfId="0" applyNumberFormat="1" applyFont="1" applyFill="1" applyBorder="1" applyAlignment="1">
      <alignment horizontal="center" vertical="center"/>
    </xf>
    <xf numFmtId="177" fontId="1" fillId="0" borderId="0" xfId="0" applyNumberFormat="1" applyFont="1" applyFill="1" applyBorder="1" applyAlignment="1">
      <alignment horizontal="center" vertical="center"/>
    </xf>
    <xf numFmtId="0" fontId="54" fillId="0" borderId="11" xfId="0" applyFont="1" applyFill="1" applyBorder="1" applyAlignment="1">
      <alignment horizontal="justify" vertical="center" wrapText="1"/>
    </xf>
    <xf numFmtId="0" fontId="56" fillId="0" borderId="11" xfId="0" applyFont="1" applyFill="1" applyBorder="1" applyAlignment="1">
      <alignment horizontal="center" vertical="center" wrapText="1"/>
    </xf>
    <xf numFmtId="178" fontId="56" fillId="0" borderId="11" xfId="0" applyNumberFormat="1" applyFont="1" applyFill="1" applyBorder="1" applyAlignment="1">
      <alignment horizontal="center" vertical="center" wrapText="1"/>
    </xf>
    <xf numFmtId="180" fontId="12" fillId="0" borderId="11" xfId="0" applyNumberFormat="1" applyFont="1" applyFill="1" applyBorder="1" applyAlignment="1">
      <alignment horizontal="center" vertical="center" wrapText="1" shrinkToFit="1"/>
    </xf>
    <xf numFmtId="0" fontId="2" fillId="0" borderId="11"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wrapText="1"/>
    </xf>
    <xf numFmtId="0" fontId="2" fillId="2" borderId="11" xfId="0" applyFont="1" applyFill="1" applyBorder="1" applyAlignment="1">
      <alignment horizontal="center" vertical="center" wrapText="1"/>
    </xf>
    <xf numFmtId="177" fontId="7" fillId="0" borderId="12" xfId="0" applyNumberFormat="1" applyFont="1" applyFill="1" applyBorder="1" applyAlignment="1">
      <alignment horizontal="center" vertical="center"/>
    </xf>
    <xf numFmtId="177" fontId="7" fillId="0" borderId="11" xfId="0" applyNumberFormat="1" applyFont="1" applyFill="1" applyBorder="1" applyAlignment="1">
      <alignment horizontal="center" vertical="center"/>
    </xf>
    <xf numFmtId="177" fontId="9" fillId="0" borderId="11" xfId="0" applyNumberFormat="1" applyFont="1" applyFill="1" applyBorder="1" applyAlignment="1">
      <alignment horizontal="center" vertical="center"/>
    </xf>
    <xf numFmtId="0" fontId="13" fillId="0" borderId="11" xfId="0" applyFont="1" applyFill="1" applyBorder="1" applyAlignment="1">
      <alignment horizontal="left" vertical="center" wrapText="1"/>
    </xf>
    <xf numFmtId="0" fontId="10" fillId="0" borderId="11" xfId="67" applyNumberFormat="1" applyFont="1" applyFill="1" applyBorder="1" applyAlignment="1">
      <alignment horizontal="center" vertical="center" wrapText="1" shrinkToFit="1"/>
      <protection/>
    </xf>
    <xf numFmtId="0" fontId="53" fillId="0" borderId="11" xfId="0" applyFont="1" applyFill="1" applyBorder="1" applyAlignment="1">
      <alignment horizontal="center" vertical="center" wrapText="1"/>
    </xf>
    <xf numFmtId="0" fontId="57" fillId="0" borderId="11" xfId="0" applyFont="1" applyFill="1" applyBorder="1" applyAlignment="1">
      <alignment horizontal="center" vertical="center" wrapText="1"/>
    </xf>
    <xf numFmtId="177" fontId="9" fillId="0" borderId="12" xfId="0" applyNumberFormat="1" applyFont="1" applyFill="1" applyBorder="1" applyAlignment="1">
      <alignment horizontal="center" vertical="center" wrapText="1"/>
    </xf>
    <xf numFmtId="181" fontId="9" fillId="0" borderId="11" xfId="0" applyNumberFormat="1" applyFont="1" applyFill="1" applyBorder="1" applyAlignment="1">
      <alignment horizontal="center" vertical="center" wrapText="1"/>
    </xf>
    <xf numFmtId="178" fontId="7" fillId="0" borderId="11" xfId="0" applyNumberFormat="1" applyFont="1" applyFill="1" applyBorder="1" applyAlignment="1">
      <alignment horizontal="center" vertical="center" wrapText="1"/>
    </xf>
    <xf numFmtId="181" fontId="7" fillId="0" borderId="11" xfId="0" applyNumberFormat="1" applyFont="1" applyFill="1" applyBorder="1" applyAlignment="1">
      <alignment horizontal="center" vertical="center" wrapText="1"/>
    </xf>
    <xf numFmtId="180" fontId="10" fillId="0" borderId="11" xfId="0" applyNumberFormat="1" applyFont="1" applyFill="1" applyBorder="1" applyAlignment="1">
      <alignment horizontal="center" vertical="center" wrapText="1" shrinkToFit="1"/>
    </xf>
    <xf numFmtId="178" fontId="7" fillId="0" borderId="11" xfId="0" applyNumberFormat="1" applyFont="1" applyFill="1" applyBorder="1" applyAlignment="1">
      <alignment horizontal="center" vertical="center"/>
    </xf>
    <xf numFmtId="178" fontId="9" fillId="0" borderId="11" xfId="0" applyNumberFormat="1" applyFont="1" applyFill="1" applyBorder="1" applyAlignment="1">
      <alignment horizontal="center" vertical="center"/>
    </xf>
    <xf numFmtId="0" fontId="13" fillId="0" borderId="11" xfId="67" applyNumberFormat="1" applyFont="1" applyFill="1" applyBorder="1" applyAlignment="1" applyProtection="1">
      <alignment horizontal="center" vertical="center" wrapText="1" shrinkToFit="1"/>
      <protection/>
    </xf>
    <xf numFmtId="178" fontId="58" fillId="0" borderId="11" xfId="0" applyNumberFormat="1" applyFont="1" applyFill="1" applyBorder="1" applyAlignment="1">
      <alignment horizontal="center" vertical="center" wrapText="1"/>
    </xf>
    <xf numFmtId="0" fontId="10" fillId="0" borderId="11" xfId="67" applyNumberFormat="1" applyFont="1" applyFill="1" applyBorder="1" applyAlignment="1" applyProtection="1">
      <alignment horizontal="center" vertical="center" wrapText="1" shrinkToFit="1"/>
      <protection/>
    </xf>
    <xf numFmtId="177" fontId="2" fillId="0" borderId="12" xfId="0" applyNumberFormat="1" applyFont="1" applyFill="1" applyBorder="1" applyAlignment="1">
      <alignment horizontal="center" vertical="center"/>
    </xf>
    <xf numFmtId="177" fontId="2" fillId="0" borderId="11" xfId="0" applyNumberFormat="1" applyFont="1" applyFill="1" applyBorder="1" applyAlignment="1">
      <alignment horizontal="center" vertical="center"/>
    </xf>
    <xf numFmtId="180" fontId="10" fillId="0" borderId="11" xfId="0" applyNumberFormat="1" applyFont="1" applyFill="1" applyBorder="1" applyAlignment="1">
      <alignment horizontal="center" vertical="center" wrapText="1" shrinkToFit="1"/>
    </xf>
    <xf numFmtId="178" fontId="14" fillId="0" borderId="11" xfId="0" applyNumberFormat="1" applyFont="1" applyFill="1" applyBorder="1" applyAlignment="1">
      <alignment horizontal="center" vertical="center"/>
    </xf>
    <xf numFmtId="0" fontId="14" fillId="0" borderId="11" xfId="0" applyFont="1" applyFill="1" applyBorder="1" applyAlignment="1">
      <alignment horizontal="center" vertical="center"/>
    </xf>
    <xf numFmtId="0" fontId="14" fillId="0" borderId="16" xfId="0" applyFont="1" applyFill="1" applyBorder="1" applyAlignment="1">
      <alignment horizontal="center" vertical="center"/>
    </xf>
    <xf numFmtId="176" fontId="15" fillId="0" borderId="11" xfId="0" applyNumberFormat="1" applyFont="1" applyFill="1" applyBorder="1" applyAlignment="1">
      <alignment horizontal="left" vertical="center" wrapText="1"/>
    </xf>
    <xf numFmtId="0" fontId="9" fillId="0" borderId="11" xfId="0" applyFont="1" applyFill="1" applyBorder="1" applyAlignment="1">
      <alignment vertical="center" wrapText="1"/>
    </xf>
    <xf numFmtId="0" fontId="1" fillId="0" borderId="12" xfId="0" applyFont="1" applyFill="1" applyBorder="1" applyAlignment="1">
      <alignment horizontal="center" vertical="center"/>
    </xf>
    <xf numFmtId="0" fontId="1" fillId="0" borderId="11" xfId="0" applyFont="1" applyFill="1" applyBorder="1" applyAlignment="1">
      <alignment horizontal="center" vertical="center"/>
    </xf>
    <xf numFmtId="0" fontId="14" fillId="0" borderId="11" xfId="0" applyFont="1" applyFill="1" applyBorder="1" applyAlignment="1">
      <alignment horizontal="left" vertical="center"/>
    </xf>
    <xf numFmtId="0" fontId="14" fillId="0" borderId="0" xfId="0" applyFont="1" applyFill="1" applyBorder="1" applyAlignment="1">
      <alignment horizontal="center" vertical="center"/>
    </xf>
    <xf numFmtId="0" fontId="59" fillId="0" borderId="0" xfId="0" applyFont="1" applyFill="1" applyBorder="1" applyAlignment="1">
      <alignment horizontal="left" vertical="center"/>
    </xf>
    <xf numFmtId="176" fontId="14" fillId="0" borderId="11" xfId="0" applyNumberFormat="1" applyFont="1" applyFill="1" applyBorder="1" applyAlignment="1">
      <alignment horizontal="center" vertical="center"/>
    </xf>
    <xf numFmtId="176" fontId="14" fillId="0" borderId="11" xfId="0" applyNumberFormat="1" applyFont="1" applyFill="1" applyBorder="1" applyAlignment="1">
      <alignment horizontal="left" vertical="center"/>
    </xf>
    <xf numFmtId="0" fontId="1" fillId="0" borderId="0" xfId="0" applyFont="1" applyFill="1" applyAlignment="1">
      <alignment vertical="center"/>
    </xf>
    <xf numFmtId="0" fontId="16"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60" fillId="0" borderId="0" xfId="0" applyFont="1" applyFill="1" applyAlignment="1">
      <alignment vertical="center"/>
    </xf>
    <xf numFmtId="0" fontId="10" fillId="0" borderId="0" xfId="0" applyFont="1" applyFill="1" applyAlignment="1">
      <alignment vertical="center"/>
    </xf>
    <xf numFmtId="0" fontId="18" fillId="0" borderId="0" xfId="0" applyFont="1" applyFill="1" applyAlignment="1">
      <alignment vertical="center"/>
    </xf>
    <xf numFmtId="0" fontId="51" fillId="0" borderId="0" xfId="0" applyFont="1" applyFill="1" applyAlignment="1">
      <alignment vertical="center"/>
    </xf>
    <xf numFmtId="0" fontId="52" fillId="0" borderId="0" xfId="0" applyFont="1" applyFill="1" applyAlignment="1">
      <alignment horizontal="center" vertical="center" wrapText="1"/>
    </xf>
    <xf numFmtId="0" fontId="16" fillId="0" borderId="0" xfId="0" applyFont="1" applyFill="1" applyAlignment="1">
      <alignment horizontal="center" vertical="center" wrapText="1"/>
    </xf>
    <xf numFmtId="0" fontId="19" fillId="0" borderId="0" xfId="0" applyFont="1" applyFill="1" applyAlignment="1">
      <alignment horizontal="center" vertical="center" wrapText="1"/>
    </xf>
    <xf numFmtId="0" fontId="2" fillId="0" borderId="10" xfId="0" applyFont="1" applyFill="1" applyBorder="1" applyAlignment="1">
      <alignment vertical="center"/>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10" fillId="0" borderId="0" xfId="0" applyFont="1" applyFill="1" applyAlignment="1">
      <alignment horizontal="left" vertical="center" wrapText="1"/>
    </xf>
    <xf numFmtId="0" fontId="8"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21" fillId="0" borderId="11" xfId="0" applyFont="1" applyFill="1" applyBorder="1" applyAlignment="1">
      <alignment horizontal="center" vertical="center" wrapText="1"/>
    </xf>
    <xf numFmtId="178" fontId="21" fillId="0" borderId="11" xfId="0" applyNumberFormat="1" applyFont="1" applyFill="1" applyBorder="1" applyAlignment="1">
      <alignment horizontal="center" vertical="center" wrapText="1"/>
    </xf>
    <xf numFmtId="0" fontId="2" fillId="0" borderId="11" xfId="0" applyFont="1" applyFill="1" applyBorder="1" applyAlignment="1">
      <alignment horizontal="justify" vertical="center" wrapText="1"/>
    </xf>
    <xf numFmtId="0" fontId="57" fillId="0" borderId="11" xfId="0" applyFont="1" applyFill="1" applyBorder="1" applyAlignment="1">
      <alignment horizontal="justify" vertical="center" wrapText="1"/>
    </xf>
    <xf numFmtId="0" fontId="10" fillId="0" borderId="11" xfId="0" applyFont="1" applyFill="1" applyBorder="1" applyAlignment="1">
      <alignment horizontal="center" vertical="center" wrapText="1"/>
    </xf>
    <xf numFmtId="0" fontId="53" fillId="0" borderId="11" xfId="0" applyFont="1" applyFill="1" applyBorder="1" applyAlignment="1">
      <alignment horizontal="justify" vertical="center" wrapText="1"/>
    </xf>
    <xf numFmtId="0" fontId="53" fillId="0" borderId="11" xfId="0" applyFont="1" applyFill="1" applyBorder="1" applyAlignment="1">
      <alignment horizontal="center" vertical="center" wrapText="1"/>
    </xf>
    <xf numFmtId="0" fontId="10" fillId="0" borderId="11" xfId="67" applyNumberFormat="1" applyFont="1" applyFill="1" applyBorder="1" applyAlignment="1">
      <alignment horizontal="center" vertical="center" wrapText="1" shrinkToFit="1"/>
      <protection/>
    </xf>
    <xf numFmtId="180" fontId="10" fillId="0" borderId="11" xfId="0" applyNumberFormat="1" applyFont="1" applyFill="1" applyBorder="1" applyAlignment="1">
      <alignment horizontal="center" vertical="center" wrapText="1" shrinkToFit="1"/>
    </xf>
    <xf numFmtId="0" fontId="15" fillId="0" borderId="11" xfId="67" applyNumberFormat="1" applyFont="1" applyFill="1" applyBorder="1" applyAlignment="1">
      <alignment horizontal="center" vertical="center" wrapText="1" shrinkToFit="1"/>
      <protection/>
    </xf>
    <xf numFmtId="0" fontId="8" fillId="0" borderId="16" xfId="0" applyFont="1" applyFill="1" applyBorder="1" applyAlignment="1">
      <alignment vertical="center" wrapText="1"/>
    </xf>
    <xf numFmtId="0" fontId="61" fillId="0" borderId="11" xfId="0" applyFont="1" applyFill="1" applyBorder="1" applyAlignment="1">
      <alignment horizontal="center" vertical="center" wrapText="1"/>
    </xf>
    <xf numFmtId="0" fontId="8" fillId="0" borderId="11" xfId="0" applyFont="1" applyFill="1" applyBorder="1" applyAlignment="1">
      <alignment vertical="center" wrapText="1"/>
    </xf>
    <xf numFmtId="178" fontId="8" fillId="0" borderId="11" xfId="0" applyNumberFormat="1" applyFont="1" applyFill="1" applyBorder="1" applyAlignment="1">
      <alignment horizontal="center" vertical="center" wrapText="1"/>
    </xf>
    <xf numFmtId="176" fontId="8" fillId="0" borderId="11" xfId="0" applyNumberFormat="1" applyFont="1" applyFill="1" applyBorder="1" applyAlignment="1">
      <alignment horizontal="center" vertical="center" wrapText="1"/>
    </xf>
    <xf numFmtId="14" fontId="2" fillId="0" borderId="0" xfId="0" applyNumberFormat="1" applyFont="1" applyFill="1" applyAlignment="1">
      <alignment horizontal="left" vertical="center" wrapText="1"/>
    </xf>
    <xf numFmtId="0" fontId="62" fillId="0" borderId="11" xfId="0" applyFont="1" applyFill="1" applyBorder="1" applyAlignment="1">
      <alignment horizontal="center" vertical="center" wrapText="1"/>
    </xf>
    <xf numFmtId="180" fontId="10" fillId="0" borderId="11" xfId="0" applyNumberFormat="1" applyFont="1" applyFill="1" applyBorder="1" applyAlignment="1">
      <alignment horizontal="center" vertical="center" wrapText="1" shrinkToFit="1"/>
    </xf>
    <xf numFmtId="0" fontId="2" fillId="0" borderId="11" xfId="0" applyFont="1" applyFill="1" applyBorder="1" applyAlignment="1">
      <alignment horizontal="center" vertical="center"/>
    </xf>
    <xf numFmtId="177" fontId="10" fillId="0" borderId="11" xfId="0" applyNumberFormat="1" applyFont="1" applyFill="1" applyBorder="1" applyAlignment="1">
      <alignment horizontal="center" vertical="center" wrapText="1"/>
    </xf>
    <xf numFmtId="177" fontId="2" fillId="0" borderId="11" xfId="0" applyNumberFormat="1" applyFont="1" applyFill="1" applyBorder="1" applyAlignment="1">
      <alignment horizontal="center" vertical="center" wrapText="1"/>
    </xf>
    <xf numFmtId="0" fontId="57" fillId="0" borderId="11" xfId="0" applyFont="1" applyFill="1" applyBorder="1" applyAlignment="1">
      <alignment horizontal="center" vertical="center" wrapText="1"/>
    </xf>
    <xf numFmtId="0" fontId="10" fillId="0" borderId="11" xfId="0" applyNumberFormat="1" applyFont="1" applyFill="1" applyBorder="1" applyAlignment="1">
      <alignment vertical="center" wrapText="1"/>
    </xf>
    <xf numFmtId="0" fontId="2" fillId="0" borderId="11"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2" fillId="0" borderId="20" xfId="0" applyFont="1" applyFill="1" applyBorder="1" applyAlignment="1">
      <alignment horizontal="justify" vertical="center" wrapText="1"/>
    </xf>
    <xf numFmtId="0" fontId="2" fillId="0" borderId="20"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5" fillId="0" borderId="11" xfId="0" applyFont="1" applyFill="1" applyBorder="1" applyAlignment="1">
      <alignment horizontal="justify" vertical="center" wrapText="1"/>
    </xf>
    <xf numFmtId="0" fontId="15" fillId="0" borderId="11" xfId="0" applyFont="1" applyFill="1" applyBorder="1" applyAlignment="1">
      <alignment horizontal="center" vertical="center" wrapText="1"/>
    </xf>
    <xf numFmtId="0" fontId="15" fillId="0" borderId="11" xfId="0" applyFont="1" applyFill="1" applyBorder="1" applyAlignment="1">
      <alignment horizontal="center" vertical="center" wrapText="1"/>
    </xf>
    <xf numFmtId="176" fontId="2" fillId="0" borderId="11" xfId="0" applyNumberFormat="1" applyFont="1" applyFill="1" applyBorder="1" applyAlignment="1">
      <alignment horizontal="center" vertical="center" wrapText="1"/>
    </xf>
    <xf numFmtId="179" fontId="2" fillId="0" borderId="11" xfId="0" applyNumberFormat="1" applyFont="1" applyFill="1" applyBorder="1" applyAlignment="1">
      <alignment horizontal="center" vertical="center" wrapText="1"/>
    </xf>
    <xf numFmtId="178" fontId="2" fillId="0" borderId="11" xfId="0" applyNumberFormat="1" applyFont="1" applyFill="1" applyBorder="1" applyAlignment="1">
      <alignment horizontal="center" vertical="center" wrapText="1"/>
    </xf>
    <xf numFmtId="178" fontId="10" fillId="0" borderId="11" xfId="0" applyNumberFormat="1" applyFont="1" applyFill="1" applyBorder="1" applyAlignment="1">
      <alignment horizontal="center" vertical="center" wrapText="1"/>
    </xf>
    <xf numFmtId="0" fontId="60" fillId="0" borderId="11" xfId="0" applyFont="1" applyFill="1" applyBorder="1" applyAlignment="1">
      <alignment horizontal="center" vertical="center" wrapText="1"/>
    </xf>
    <xf numFmtId="0" fontId="60" fillId="0" borderId="11" xfId="0" applyFont="1" applyFill="1" applyBorder="1" applyAlignment="1">
      <alignment vertical="center"/>
    </xf>
    <xf numFmtId="0" fontId="10" fillId="0" borderId="11" xfId="0" applyFont="1" applyFill="1" applyBorder="1" applyAlignment="1">
      <alignment vertical="center"/>
    </xf>
    <xf numFmtId="178" fontId="53" fillId="0" borderId="11" xfId="0" applyNumberFormat="1" applyFont="1" applyFill="1" applyBorder="1" applyAlignment="1">
      <alignment horizontal="center" vertical="center" wrapText="1"/>
    </xf>
    <xf numFmtId="0" fontId="10" fillId="0" borderId="11" xfId="67" applyNumberFormat="1" applyFont="1" applyFill="1" applyBorder="1" applyAlignment="1" applyProtection="1">
      <alignment vertical="center" wrapText="1" shrinkToFit="1"/>
      <protection/>
    </xf>
    <xf numFmtId="180" fontId="10" fillId="0" borderId="11" xfId="0" applyNumberFormat="1" applyFont="1" applyFill="1" applyBorder="1" applyAlignment="1">
      <alignment horizontal="center" vertical="center" wrapText="1" shrinkToFit="1"/>
    </xf>
    <xf numFmtId="0" fontId="2" fillId="0" borderId="11" xfId="0" applyFont="1" applyFill="1" applyBorder="1" applyAlignment="1">
      <alignment horizontal="justify" vertical="center" wrapText="1"/>
    </xf>
    <xf numFmtId="0" fontId="10" fillId="0" borderId="11" xfId="67" applyNumberFormat="1" applyFont="1" applyFill="1" applyBorder="1" applyAlignment="1">
      <alignment vertical="center" wrapText="1" shrinkToFit="1"/>
      <protection/>
    </xf>
    <xf numFmtId="0" fontId="2"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2" fillId="0" borderId="11" xfId="0" applyFont="1" applyFill="1" applyBorder="1" applyAlignment="1">
      <alignment horizontal="center" vertical="center"/>
    </xf>
    <xf numFmtId="0" fontId="10" fillId="0" borderId="11" xfId="0" applyFont="1" applyFill="1" applyBorder="1" applyAlignment="1">
      <alignment horizontal="center" vertical="center"/>
    </xf>
    <xf numFmtId="0" fontId="2" fillId="0" borderId="0" xfId="0" applyFont="1" applyFill="1" applyAlignment="1">
      <alignment horizontal="left" vertical="center"/>
    </xf>
    <xf numFmtId="0" fontId="10" fillId="0" borderId="0" xfId="0" applyFont="1" applyFill="1" applyAlignment="1">
      <alignment horizontal="left" vertical="center"/>
    </xf>
    <xf numFmtId="182" fontId="10" fillId="0" borderId="11" xfId="0" applyNumberFormat="1" applyFont="1" applyFill="1" applyBorder="1" applyAlignment="1">
      <alignment horizontal="center" vertical="center" wrapText="1" shrinkToFit="1"/>
    </xf>
    <xf numFmtId="0" fontId="10" fillId="0" borderId="11"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12" fillId="0" borderId="0" xfId="0" applyFont="1" applyFill="1" applyAlignment="1">
      <alignment vertical="center"/>
    </xf>
    <xf numFmtId="0" fontId="24" fillId="0" borderId="0" xfId="0" applyFont="1" applyFill="1" applyAlignment="1">
      <alignment vertical="center"/>
    </xf>
    <xf numFmtId="0" fontId="18" fillId="0" borderId="0" xfId="0" applyFont="1" applyFill="1" applyAlignment="1">
      <alignment vertical="center"/>
    </xf>
    <xf numFmtId="0" fontId="18" fillId="0" borderId="0" xfId="0" applyFont="1" applyFill="1" applyAlignment="1">
      <alignment horizontal="center" vertical="center"/>
    </xf>
    <xf numFmtId="0" fontId="18" fillId="0" borderId="0" xfId="0" applyFont="1" applyFill="1" applyAlignment="1">
      <alignment vertical="center"/>
    </xf>
    <xf numFmtId="0" fontId="12" fillId="0" borderId="0" xfId="0" applyFont="1" applyFill="1" applyAlignment="1">
      <alignment horizontal="center" vertical="center"/>
    </xf>
    <xf numFmtId="0" fontId="51" fillId="0" borderId="0" xfId="0" applyFont="1" applyFill="1" applyAlignment="1">
      <alignment horizontal="justify" vertical="center"/>
    </xf>
    <xf numFmtId="0" fontId="23" fillId="0" borderId="0" xfId="0" applyFont="1" applyFill="1" applyAlignment="1">
      <alignment vertical="center"/>
    </xf>
    <xf numFmtId="0" fontId="24" fillId="0" borderId="0" xfId="0" applyFont="1" applyFill="1" applyAlignment="1">
      <alignment horizontal="center" vertical="center"/>
    </xf>
    <xf numFmtId="0" fontId="16" fillId="0" borderId="0" xfId="0" applyFont="1" applyFill="1" applyAlignment="1">
      <alignment horizontal="center" vertical="center"/>
    </xf>
    <xf numFmtId="0" fontId="2" fillId="0" borderId="0" xfId="0" applyFont="1" applyFill="1" applyAlignment="1">
      <alignment horizontal="right" vertical="center"/>
    </xf>
    <xf numFmtId="0" fontId="18" fillId="0" borderId="11" xfId="0" applyFont="1" applyFill="1" applyBorder="1" applyAlignment="1">
      <alignment horizontal="center" vertical="center"/>
    </xf>
    <xf numFmtId="0" fontId="18" fillId="0" borderId="11" xfId="0" applyFont="1" applyFill="1" applyBorder="1" applyAlignment="1">
      <alignment horizontal="center" vertical="center"/>
    </xf>
    <xf numFmtId="178" fontId="2" fillId="2" borderId="11" xfId="0" applyNumberFormat="1" applyFont="1" applyFill="1" applyBorder="1" applyAlignment="1">
      <alignment horizontal="center" vertical="center" wrapText="1"/>
    </xf>
    <xf numFmtId="0" fontId="15" fillId="0" borderId="11" xfId="0" applyFont="1" applyFill="1" applyBorder="1" applyAlignment="1">
      <alignment horizontal="center" vertical="center"/>
    </xf>
    <xf numFmtId="43" fontId="13" fillId="0" borderId="11" xfId="22" applyNumberFormat="1" applyFont="1" applyFill="1" applyBorder="1" applyAlignment="1">
      <alignment vertical="center"/>
    </xf>
    <xf numFmtId="0" fontId="18" fillId="0" borderId="0" xfId="0" applyFont="1" applyAlignment="1">
      <alignment vertical="center"/>
    </xf>
    <xf numFmtId="0" fontId="14" fillId="0" borderId="0" xfId="0" applyFont="1" applyFill="1" applyAlignment="1">
      <alignment horizontal="left" vertical="center"/>
    </xf>
    <xf numFmtId="0" fontId="18" fillId="0" borderId="0" xfId="0" applyFont="1" applyFill="1" applyAlignment="1">
      <alignment horizontal="center" vertical="center"/>
    </xf>
    <xf numFmtId="0" fontId="24" fillId="0" borderId="0" xfId="0" applyFont="1" applyAlignment="1">
      <alignment vertical="center"/>
    </xf>
    <xf numFmtId="0" fontId="18" fillId="0" borderId="0" xfId="0" applyFont="1" applyAlignment="1">
      <alignment horizontal="left" vertical="center"/>
    </xf>
    <xf numFmtId="0" fontId="18" fillId="0" borderId="0" xfId="0" applyFont="1" applyAlignment="1">
      <alignment horizontal="center" vertical="center"/>
    </xf>
    <xf numFmtId="0" fontId="25" fillId="2" borderId="0" xfId="0" applyFont="1" applyFill="1" applyAlignment="1">
      <alignment horizontal="left" vertical="center"/>
    </xf>
    <xf numFmtId="0" fontId="18" fillId="2" borderId="0" xfId="0" applyFont="1" applyFill="1" applyAlignment="1">
      <alignment vertical="center"/>
    </xf>
    <xf numFmtId="0" fontId="18" fillId="2" borderId="0" xfId="0" applyFont="1" applyFill="1" applyAlignment="1">
      <alignment horizontal="center" vertical="center"/>
    </xf>
    <xf numFmtId="0" fontId="19" fillId="2" borderId="0" xfId="0" applyFont="1" applyFill="1" applyAlignment="1">
      <alignment horizontal="center" vertical="center"/>
    </xf>
    <xf numFmtId="0" fontId="10" fillId="2" borderId="11" xfId="0" applyFont="1" applyFill="1" applyBorder="1" applyAlignment="1">
      <alignment horizontal="center" vertical="center"/>
    </xf>
    <xf numFmtId="0" fontId="10" fillId="2" borderId="11"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7"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21" xfId="0" applyFont="1" applyFill="1" applyBorder="1" applyAlignment="1">
      <alignment horizontal="center" vertical="center"/>
    </xf>
    <xf numFmtId="10" fontId="10" fillId="2" borderId="11" xfId="0" applyNumberFormat="1" applyFont="1" applyFill="1" applyBorder="1" applyAlignment="1">
      <alignment horizontal="center" vertical="center"/>
    </xf>
    <xf numFmtId="178" fontId="10" fillId="2" borderId="11" xfId="0" applyNumberFormat="1" applyFont="1" applyFill="1" applyBorder="1" applyAlignment="1">
      <alignment horizontal="center" vertical="center"/>
    </xf>
    <xf numFmtId="0" fontId="10" fillId="2" borderId="14" xfId="0" applyFont="1" applyFill="1" applyBorder="1" applyAlignment="1">
      <alignment horizontal="center" vertical="center"/>
    </xf>
    <xf numFmtId="0" fontId="10" fillId="2" borderId="16" xfId="0" applyFont="1" applyFill="1" applyBorder="1" applyAlignment="1">
      <alignment horizontal="center" vertical="center"/>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常规 10_2016年计划减贫人员花名小贾"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_楚雄州2006年度第一批扶贫重点村项目投资计划表(6个村)" xfId="67"/>
    <cellStyle name="常规_Sheet1" xfId="68"/>
    <cellStyle name="常规 135" xfId="69"/>
  </cellStyles>
  <dxfs count="1">
    <dxf>
      <fill>
        <patternFill patternType="solid">
          <fgColor indexed="65"/>
          <bgColor rgb="FFFF00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7"/>
  <sheetViews>
    <sheetView zoomScaleSheetLayoutView="100" workbookViewId="0" topLeftCell="A1">
      <selection activeCell="A4" sqref="A4"/>
    </sheetView>
  </sheetViews>
  <sheetFormatPr defaultColWidth="9.00390625" defaultRowHeight="14.25"/>
  <cols>
    <col min="1" max="1" width="31.75390625" style="180" customWidth="1"/>
    <col min="2" max="2" width="5.75390625" style="176" customWidth="1"/>
    <col min="3" max="3" width="11.25390625" style="176" customWidth="1"/>
    <col min="4" max="4" width="21.25390625" style="176" customWidth="1"/>
    <col min="5" max="5" width="28.125" style="181" customWidth="1"/>
    <col min="6" max="6" width="9.00390625" style="176" customWidth="1"/>
    <col min="7" max="7" width="10.625" style="176" customWidth="1"/>
    <col min="8" max="16384" width="9.00390625" style="176" customWidth="1"/>
  </cols>
  <sheetData>
    <row r="1" spans="1:7" ht="20.25">
      <c r="A1" s="182" t="s">
        <v>0</v>
      </c>
      <c r="B1" s="183"/>
      <c r="C1" s="183"/>
      <c r="D1" s="183"/>
      <c r="E1" s="184"/>
      <c r="F1" s="183"/>
      <c r="G1" s="183"/>
    </row>
    <row r="2" spans="1:7" s="179" customFormat="1" ht="28.5" customHeight="1">
      <c r="A2" s="185" t="s">
        <v>1</v>
      </c>
      <c r="B2" s="185"/>
      <c r="C2" s="185"/>
      <c r="D2" s="185"/>
      <c r="E2" s="185"/>
      <c r="F2" s="185"/>
      <c r="G2" s="185"/>
    </row>
    <row r="3" spans="1:7" ht="27.75" customHeight="1">
      <c r="A3" s="186" t="s">
        <v>2</v>
      </c>
      <c r="B3" s="186" t="s">
        <v>3</v>
      </c>
      <c r="C3" s="186" t="s">
        <v>4</v>
      </c>
      <c r="D3" s="186" t="s">
        <v>2</v>
      </c>
      <c r="E3" s="186"/>
      <c r="F3" s="186" t="s">
        <v>3</v>
      </c>
      <c r="G3" s="186" t="s">
        <v>4</v>
      </c>
    </row>
    <row r="4" spans="1:7" ht="27.75" customHeight="1">
      <c r="A4" s="187" t="s">
        <v>5</v>
      </c>
      <c r="B4" s="186" t="s">
        <v>6</v>
      </c>
      <c r="C4" s="186" t="s">
        <v>6</v>
      </c>
      <c r="D4" s="188" t="s">
        <v>7</v>
      </c>
      <c r="E4" s="189" t="s">
        <v>6</v>
      </c>
      <c r="F4" s="186" t="s">
        <v>6</v>
      </c>
      <c r="G4" s="187"/>
    </row>
    <row r="5" spans="1:7" ht="27.75" customHeight="1">
      <c r="A5" s="187" t="s">
        <v>8</v>
      </c>
      <c r="B5" s="186" t="s">
        <v>9</v>
      </c>
      <c r="C5" s="186">
        <v>9</v>
      </c>
      <c r="D5" s="190" t="s">
        <v>10</v>
      </c>
      <c r="E5" s="186" t="s">
        <v>11</v>
      </c>
      <c r="F5" s="186" t="s">
        <v>12</v>
      </c>
      <c r="G5" s="186">
        <v>6823</v>
      </c>
    </row>
    <row r="6" spans="1:7" ht="27.75" customHeight="1">
      <c r="A6" s="187" t="s">
        <v>13</v>
      </c>
      <c r="B6" s="186" t="s">
        <v>9</v>
      </c>
      <c r="C6" s="186">
        <v>77</v>
      </c>
      <c r="D6" s="191"/>
      <c r="E6" s="186" t="s">
        <v>14</v>
      </c>
      <c r="F6" s="186" t="s">
        <v>15</v>
      </c>
      <c r="G6" s="186">
        <v>24931</v>
      </c>
    </row>
    <row r="7" spans="1:7" ht="27.75" customHeight="1">
      <c r="A7" s="187" t="s">
        <v>16</v>
      </c>
      <c r="B7" s="186" t="s">
        <v>12</v>
      </c>
      <c r="C7" s="186">
        <v>50592</v>
      </c>
      <c r="D7" s="191"/>
      <c r="E7" s="186" t="s">
        <v>17</v>
      </c>
      <c r="F7" s="186" t="s">
        <v>12</v>
      </c>
      <c r="G7" s="186">
        <v>771</v>
      </c>
    </row>
    <row r="8" spans="1:7" ht="27.75" customHeight="1">
      <c r="A8" s="187" t="s">
        <v>18</v>
      </c>
      <c r="B8" s="186" t="s">
        <v>12</v>
      </c>
      <c r="C8" s="186">
        <v>37761</v>
      </c>
      <c r="D8" s="189"/>
      <c r="E8" s="186" t="s">
        <v>19</v>
      </c>
      <c r="F8" s="186" t="s">
        <v>15</v>
      </c>
      <c r="G8" s="186">
        <v>1930</v>
      </c>
    </row>
    <row r="9" spans="1:7" ht="27.75" customHeight="1">
      <c r="A9" s="187" t="s">
        <v>20</v>
      </c>
      <c r="B9" s="186" t="s">
        <v>15</v>
      </c>
      <c r="C9" s="186">
        <v>208436</v>
      </c>
      <c r="D9" s="190" t="s">
        <v>21</v>
      </c>
      <c r="E9" s="186" t="s">
        <v>22</v>
      </c>
      <c r="F9" s="186" t="s">
        <v>9</v>
      </c>
      <c r="G9" s="186">
        <v>44</v>
      </c>
    </row>
    <row r="10" spans="1:7" ht="27.75" customHeight="1">
      <c r="A10" s="187" t="s">
        <v>23</v>
      </c>
      <c r="B10" s="186" t="s">
        <v>15</v>
      </c>
      <c r="C10" s="186">
        <v>155575</v>
      </c>
      <c r="D10" s="189"/>
      <c r="E10" s="186" t="s">
        <v>24</v>
      </c>
      <c r="F10" s="186" t="s">
        <v>9</v>
      </c>
      <c r="G10" s="186">
        <v>0</v>
      </c>
    </row>
    <row r="11" spans="1:7" ht="27.75" customHeight="1">
      <c r="A11" s="187" t="s">
        <v>25</v>
      </c>
      <c r="B11" s="186" t="s">
        <v>26</v>
      </c>
      <c r="C11" s="186">
        <v>8175</v>
      </c>
      <c r="D11" s="190" t="s">
        <v>27</v>
      </c>
      <c r="E11" s="186" t="s">
        <v>28</v>
      </c>
      <c r="F11" s="186" t="s">
        <v>9</v>
      </c>
      <c r="G11" s="186"/>
    </row>
    <row r="12" spans="1:7" ht="27.75" customHeight="1">
      <c r="A12" s="187" t="s">
        <v>29</v>
      </c>
      <c r="B12" s="186" t="s">
        <v>30</v>
      </c>
      <c r="C12" s="186">
        <v>179543</v>
      </c>
      <c r="D12" s="189"/>
      <c r="E12" s="186" t="s">
        <v>31</v>
      </c>
      <c r="F12" s="186" t="s">
        <v>32</v>
      </c>
      <c r="G12" s="192">
        <v>0.012</v>
      </c>
    </row>
    <row r="13" spans="1:7" ht="27.75" customHeight="1">
      <c r="A13" s="187" t="s">
        <v>33</v>
      </c>
      <c r="B13" s="186" t="s">
        <v>30</v>
      </c>
      <c r="C13" s="186"/>
      <c r="D13" s="187" t="s">
        <v>34</v>
      </c>
      <c r="E13" s="186" t="s">
        <v>6</v>
      </c>
      <c r="F13" s="186"/>
      <c r="G13" s="186"/>
    </row>
    <row r="14" spans="1:7" ht="27.75" customHeight="1">
      <c r="A14" s="187" t="s">
        <v>35</v>
      </c>
      <c r="B14" s="186" t="s">
        <v>30</v>
      </c>
      <c r="C14" s="186">
        <v>179537</v>
      </c>
      <c r="D14" s="190" t="s">
        <v>10</v>
      </c>
      <c r="E14" s="186" t="s">
        <v>36</v>
      </c>
      <c r="F14" s="186" t="s">
        <v>12</v>
      </c>
      <c r="G14" s="186">
        <v>771</v>
      </c>
    </row>
    <row r="15" spans="1:7" ht="27.75" customHeight="1">
      <c r="A15" s="187" t="s">
        <v>37</v>
      </c>
      <c r="B15" s="186" t="s">
        <v>30</v>
      </c>
      <c r="C15" s="186">
        <v>29391</v>
      </c>
      <c r="D15" s="189"/>
      <c r="E15" s="186" t="s">
        <v>38</v>
      </c>
      <c r="F15" s="186" t="s">
        <v>15</v>
      </c>
      <c r="G15" s="186">
        <v>1930</v>
      </c>
    </row>
    <row r="16" spans="1:7" ht="27.75" customHeight="1">
      <c r="A16" s="187" t="s">
        <v>39</v>
      </c>
      <c r="B16" s="186" t="s">
        <v>30</v>
      </c>
      <c r="C16" s="193">
        <v>27487.43</v>
      </c>
      <c r="D16" s="194" t="s">
        <v>40</v>
      </c>
      <c r="E16" s="195"/>
      <c r="F16" s="186" t="s">
        <v>9</v>
      </c>
      <c r="G16" s="186">
        <v>44</v>
      </c>
    </row>
    <row r="17" spans="1:7" ht="27.75" customHeight="1">
      <c r="A17" s="187" t="s">
        <v>41</v>
      </c>
      <c r="B17" s="186" t="s">
        <v>32</v>
      </c>
      <c r="C17" s="186">
        <v>2.6</v>
      </c>
      <c r="D17" s="194" t="s">
        <v>42</v>
      </c>
      <c r="E17" s="195"/>
      <c r="F17" s="186" t="s">
        <v>9</v>
      </c>
      <c r="G17" s="186">
        <v>1</v>
      </c>
    </row>
  </sheetData>
  <sheetProtection/>
  <mergeCells count="8">
    <mergeCell ref="A2:G2"/>
    <mergeCell ref="D3:E3"/>
    <mergeCell ref="D16:E16"/>
    <mergeCell ref="D17:E17"/>
    <mergeCell ref="D5:D8"/>
    <mergeCell ref="D9:D10"/>
    <mergeCell ref="D11:D12"/>
    <mergeCell ref="D14:D15"/>
  </mergeCells>
  <printOptions horizontalCentered="1"/>
  <pageMargins left="0.87" right="0.98" top="0.59" bottom="0.79" header="0.51" footer="0.71"/>
  <pageSetup firstPageNumber="1" useFirstPageNumber="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436"/>
  <sheetViews>
    <sheetView zoomScaleSheetLayoutView="100" workbookViewId="0" topLeftCell="A1">
      <pane ySplit="6" topLeftCell="A45" activePane="bottomLeft" state="frozen"/>
      <selection pane="bottomLeft" activeCell="B45" sqref="B45"/>
    </sheetView>
  </sheetViews>
  <sheetFormatPr defaultColWidth="9.00390625" defaultRowHeight="14.25"/>
  <cols>
    <col min="1" max="1" width="4.75390625" style="163" customWidth="1"/>
    <col min="2" max="2" width="39.375" style="162" customWidth="1"/>
    <col min="3" max="3" width="7.625" style="162" customWidth="1"/>
    <col min="4" max="4" width="11.125" style="162" bestFit="1" customWidth="1"/>
    <col min="5" max="5" width="9.625" style="162" customWidth="1"/>
    <col min="6" max="6" width="8.375" style="162" customWidth="1"/>
    <col min="7" max="7" width="10.375" style="162" customWidth="1"/>
    <col min="8" max="8" width="9.00390625" style="162" customWidth="1"/>
    <col min="9" max="9" width="7.875" style="162" customWidth="1"/>
    <col min="10" max="10" width="9.00390625" style="162" customWidth="1"/>
    <col min="11" max="11" width="10.875" style="164" customWidth="1"/>
    <col min="12" max="21" width="9.00390625" style="162" customWidth="1"/>
    <col min="22" max="22" width="6.875" style="162" customWidth="1"/>
    <col min="23" max="23" width="16.00390625" style="162" customWidth="1"/>
    <col min="24" max="16384" width="9.00390625" style="162" customWidth="1"/>
  </cols>
  <sheetData>
    <row r="1" spans="1:11" s="160" customFormat="1" ht="20.25">
      <c r="A1" s="165"/>
      <c r="B1" s="166" t="s">
        <v>43</v>
      </c>
      <c r="C1" s="167"/>
      <c r="D1" s="167"/>
      <c r="E1" s="167"/>
      <c r="F1" s="167"/>
      <c r="G1" s="167"/>
      <c r="H1" s="167"/>
      <c r="I1" s="167"/>
      <c r="J1" s="167"/>
      <c r="K1" s="167"/>
    </row>
    <row r="2" spans="1:11" s="161" customFormat="1" ht="21.75" customHeight="1">
      <c r="A2" s="168"/>
      <c r="B2" s="169" t="s">
        <v>44</v>
      </c>
      <c r="C2" s="169"/>
      <c r="D2" s="169"/>
      <c r="E2" s="169"/>
      <c r="F2" s="169"/>
      <c r="G2" s="169"/>
      <c r="H2" s="169"/>
      <c r="I2" s="169"/>
      <c r="J2" s="169"/>
      <c r="K2" s="169"/>
    </row>
    <row r="3" spans="2:11" ht="15" customHeight="1">
      <c r="B3" s="170" t="s">
        <v>45</v>
      </c>
      <c r="C3" s="170"/>
      <c r="D3" s="170"/>
      <c r="E3" s="170"/>
      <c r="F3" s="170"/>
      <c r="G3" s="170"/>
      <c r="H3" s="170"/>
      <c r="I3" s="170"/>
      <c r="J3" s="170"/>
      <c r="K3" s="170"/>
    </row>
    <row r="4" spans="1:11" ht="26.25" customHeight="1">
      <c r="A4" s="171" t="s">
        <v>46</v>
      </c>
      <c r="B4" s="104" t="s">
        <v>47</v>
      </c>
      <c r="C4" s="104" t="s">
        <v>48</v>
      </c>
      <c r="D4" s="104" t="s">
        <v>49</v>
      </c>
      <c r="E4" s="104"/>
      <c r="F4" s="104" t="s">
        <v>50</v>
      </c>
      <c r="G4" s="104"/>
      <c r="H4" s="104"/>
      <c r="I4" s="104"/>
      <c r="J4" s="104"/>
      <c r="K4" s="104" t="s">
        <v>51</v>
      </c>
    </row>
    <row r="5" spans="1:11" ht="39" customHeight="1">
      <c r="A5" s="172"/>
      <c r="B5" s="104"/>
      <c r="C5" s="104"/>
      <c r="D5" s="104" t="s">
        <v>52</v>
      </c>
      <c r="E5" s="104" t="s">
        <v>53</v>
      </c>
      <c r="F5" s="104" t="s">
        <v>54</v>
      </c>
      <c r="G5" s="104" t="s">
        <v>55</v>
      </c>
      <c r="H5" s="104" t="s">
        <v>56</v>
      </c>
      <c r="I5" s="104" t="s">
        <v>57</v>
      </c>
      <c r="J5" s="119" t="s">
        <v>58</v>
      </c>
      <c r="K5" s="104"/>
    </row>
    <row r="6" spans="1:11" ht="27" customHeight="1">
      <c r="A6" s="52" t="s">
        <v>59</v>
      </c>
      <c r="B6" s="52"/>
      <c r="C6" s="52" t="s">
        <v>6</v>
      </c>
      <c r="D6" s="173">
        <f>SUM(D7+D25+D48+D59)</f>
        <v>27487.4274248</v>
      </c>
      <c r="E6" s="173">
        <f>SUM(E7+E25+E48+E59)</f>
        <v>27487.4274248</v>
      </c>
      <c r="F6" s="52">
        <f>SUM(G6:J6)</f>
        <v>15211.41</v>
      </c>
      <c r="G6" s="52">
        <f aca="true" t="shared" si="0" ref="G6:J6">SUM(G7,G25,G48)</f>
        <v>9042.28</v>
      </c>
      <c r="H6" s="52">
        <f t="shared" si="0"/>
        <v>3882.13</v>
      </c>
      <c r="I6" s="52">
        <f>SUM(I7,I25,I48,I59)</f>
        <v>187</v>
      </c>
      <c r="J6" s="52">
        <f>SUM(J7,J25,J48,J59)</f>
        <v>2100</v>
      </c>
      <c r="K6" s="52">
        <f>SUM(K7,K25,K48,K59)</f>
        <v>15211.41</v>
      </c>
    </row>
    <row r="7" spans="1:11" s="162" customFormat="1" ht="21.75" customHeight="1">
      <c r="A7" s="62" t="s">
        <v>60</v>
      </c>
      <c r="B7" s="110" t="s">
        <v>61</v>
      </c>
      <c r="C7" s="52" t="s">
        <v>6</v>
      </c>
      <c r="D7" s="173">
        <f aca="true" t="shared" si="1" ref="D7:G7">SUM(D8:D24)</f>
        <v>15643.957424799999</v>
      </c>
      <c r="E7" s="173">
        <f t="shared" si="1"/>
        <v>15643.957424799999</v>
      </c>
      <c r="F7" s="52"/>
      <c r="G7" s="52">
        <f t="shared" si="1"/>
        <v>9042.28</v>
      </c>
      <c r="H7" s="52"/>
      <c r="I7" s="52"/>
      <c r="J7" s="52"/>
      <c r="K7" s="17">
        <f>SUM(K8:K24)</f>
        <v>9042.28</v>
      </c>
    </row>
    <row r="8" spans="1:11" s="162" customFormat="1" ht="21.75" customHeight="1">
      <c r="A8" s="52">
        <v>1</v>
      </c>
      <c r="B8" s="110" t="s">
        <v>62</v>
      </c>
      <c r="C8" s="52" t="s">
        <v>63</v>
      </c>
      <c r="D8" s="173">
        <v>6182.7974248</v>
      </c>
      <c r="E8" s="173">
        <v>6182.7974248</v>
      </c>
      <c r="F8" s="52"/>
      <c r="G8" s="52">
        <v>4038</v>
      </c>
      <c r="H8" s="52"/>
      <c r="I8" s="52"/>
      <c r="J8" s="52"/>
      <c r="K8" s="55">
        <v>4038</v>
      </c>
    </row>
    <row r="9" spans="1:11" ht="42.75" customHeight="1">
      <c r="A9" s="52">
        <v>2</v>
      </c>
      <c r="B9" s="110" t="s">
        <v>64</v>
      </c>
      <c r="C9" s="52" t="s">
        <v>65</v>
      </c>
      <c r="D9" s="55">
        <v>2194</v>
      </c>
      <c r="E9" s="55">
        <v>2194</v>
      </c>
      <c r="F9" s="52"/>
      <c r="G9" s="52">
        <v>2291</v>
      </c>
      <c r="H9" s="52"/>
      <c r="I9" s="52"/>
      <c r="J9" s="52"/>
      <c r="K9" s="55">
        <v>2291</v>
      </c>
    </row>
    <row r="10" spans="1:11" ht="42" customHeight="1">
      <c r="A10" s="52">
        <v>3</v>
      </c>
      <c r="B10" s="110" t="s">
        <v>66</v>
      </c>
      <c r="C10" s="52" t="s">
        <v>67</v>
      </c>
      <c r="D10" s="55">
        <v>630</v>
      </c>
      <c r="E10" s="55">
        <v>630</v>
      </c>
      <c r="F10" s="52"/>
      <c r="G10" s="52">
        <v>1136.99</v>
      </c>
      <c r="H10" s="52"/>
      <c r="I10" s="52"/>
      <c r="J10" s="52"/>
      <c r="K10" s="55">
        <v>1136.99</v>
      </c>
    </row>
    <row r="11" spans="1:11" s="162" customFormat="1" ht="21.75" customHeight="1">
      <c r="A11" s="52">
        <v>4</v>
      </c>
      <c r="B11" s="110" t="s">
        <v>68</v>
      </c>
      <c r="C11" s="52" t="s">
        <v>69</v>
      </c>
      <c r="D11" s="55">
        <v>503.37</v>
      </c>
      <c r="E11" s="55">
        <v>503.37</v>
      </c>
      <c r="F11" s="52"/>
      <c r="G11" s="55">
        <v>214.9</v>
      </c>
      <c r="H11" s="52"/>
      <c r="I11" s="52"/>
      <c r="J11" s="52"/>
      <c r="K11" s="55">
        <v>214.9</v>
      </c>
    </row>
    <row r="12" spans="1:11" s="162" customFormat="1" ht="21.75" customHeight="1">
      <c r="A12" s="52">
        <v>5</v>
      </c>
      <c r="B12" s="110" t="s">
        <v>70</v>
      </c>
      <c r="C12" s="52" t="s">
        <v>71</v>
      </c>
      <c r="D12" s="55">
        <v>771</v>
      </c>
      <c r="E12" s="55">
        <v>771</v>
      </c>
      <c r="F12" s="52"/>
      <c r="G12" s="52">
        <v>615</v>
      </c>
      <c r="H12" s="52"/>
      <c r="I12" s="52"/>
      <c r="J12" s="52"/>
      <c r="K12" s="55">
        <v>615</v>
      </c>
    </row>
    <row r="13" spans="1:11" s="162" customFormat="1" ht="21.75" customHeight="1">
      <c r="A13" s="52">
        <v>6</v>
      </c>
      <c r="B13" s="110" t="s">
        <v>72</v>
      </c>
      <c r="C13" s="52" t="s">
        <v>71</v>
      </c>
      <c r="D13" s="55">
        <v>0</v>
      </c>
      <c r="E13" s="55">
        <v>0</v>
      </c>
      <c r="F13" s="52"/>
      <c r="G13" s="52"/>
      <c r="H13" s="52"/>
      <c r="I13" s="52"/>
      <c r="J13" s="52"/>
      <c r="K13" s="55"/>
    </row>
    <row r="14" spans="1:11" s="162" customFormat="1" ht="39.75" customHeight="1">
      <c r="A14" s="52">
        <v>7</v>
      </c>
      <c r="B14" s="110" t="s">
        <v>73</v>
      </c>
      <c r="C14" s="52"/>
      <c r="D14" s="55"/>
      <c r="E14" s="55"/>
      <c r="F14" s="52"/>
      <c r="G14" s="52">
        <v>344.95</v>
      </c>
      <c r="H14" s="52"/>
      <c r="I14" s="52"/>
      <c r="J14" s="52"/>
      <c r="K14" s="55">
        <v>344.95</v>
      </c>
    </row>
    <row r="15" spans="1:11" s="162" customFormat="1" ht="21.75" customHeight="1">
      <c r="A15" s="52">
        <v>8</v>
      </c>
      <c r="B15" s="110" t="s">
        <v>74</v>
      </c>
      <c r="C15" s="52"/>
      <c r="D15" s="55"/>
      <c r="E15" s="55"/>
      <c r="F15" s="52"/>
      <c r="G15" s="52">
        <v>0</v>
      </c>
      <c r="H15" s="52"/>
      <c r="I15" s="52"/>
      <c r="J15" s="52"/>
      <c r="K15" s="55"/>
    </row>
    <row r="16" spans="1:11" s="162" customFormat="1" ht="27" customHeight="1">
      <c r="A16" s="52">
        <v>9</v>
      </c>
      <c r="B16" s="110" t="s">
        <v>75</v>
      </c>
      <c r="C16" s="52" t="s">
        <v>76</v>
      </c>
      <c r="D16" s="55">
        <v>567</v>
      </c>
      <c r="E16" s="55">
        <v>567</v>
      </c>
      <c r="F16" s="52"/>
      <c r="G16" s="52">
        <v>272</v>
      </c>
      <c r="H16" s="52"/>
      <c r="I16" s="52"/>
      <c r="J16" s="52"/>
      <c r="K16" s="55">
        <v>272</v>
      </c>
    </row>
    <row r="17" spans="1:11" s="162" customFormat="1" ht="21.75" customHeight="1">
      <c r="A17" s="52">
        <v>10</v>
      </c>
      <c r="B17" s="110" t="s">
        <v>77</v>
      </c>
      <c r="C17" s="52" t="s">
        <v>78</v>
      </c>
      <c r="D17" s="55">
        <v>4551.79</v>
      </c>
      <c r="E17" s="55">
        <v>4551.79</v>
      </c>
      <c r="F17" s="52"/>
      <c r="G17" s="52">
        <v>0</v>
      </c>
      <c r="H17" s="52"/>
      <c r="I17" s="52"/>
      <c r="J17" s="52"/>
      <c r="K17" s="55"/>
    </row>
    <row r="18" spans="1:11" ht="27" customHeight="1">
      <c r="A18" s="52">
        <v>11</v>
      </c>
      <c r="B18" s="110" t="s">
        <v>79</v>
      </c>
      <c r="C18" s="52"/>
      <c r="D18" s="55"/>
      <c r="E18" s="55"/>
      <c r="F18" s="52"/>
      <c r="G18" s="52"/>
      <c r="H18" s="52"/>
      <c r="I18" s="52"/>
      <c r="J18" s="52"/>
      <c r="K18" s="55"/>
    </row>
    <row r="19" spans="1:11" s="162" customFormat="1" ht="21.75" customHeight="1">
      <c r="A19" s="52">
        <v>12</v>
      </c>
      <c r="B19" s="110" t="s">
        <v>80</v>
      </c>
      <c r="C19" s="52"/>
      <c r="D19" s="55"/>
      <c r="E19" s="55"/>
      <c r="F19" s="52"/>
      <c r="G19" s="52"/>
      <c r="H19" s="52"/>
      <c r="I19" s="52"/>
      <c r="J19" s="52"/>
      <c r="K19" s="55"/>
    </row>
    <row r="20" spans="1:11" ht="27" customHeight="1">
      <c r="A20" s="52">
        <v>13</v>
      </c>
      <c r="B20" s="110" t="s">
        <v>81</v>
      </c>
      <c r="C20" s="52"/>
      <c r="D20" s="55"/>
      <c r="E20" s="55"/>
      <c r="F20" s="52"/>
      <c r="G20" s="52"/>
      <c r="H20" s="52"/>
      <c r="I20" s="52"/>
      <c r="J20" s="52"/>
      <c r="K20" s="55"/>
    </row>
    <row r="21" spans="1:11" ht="27" customHeight="1">
      <c r="A21" s="52">
        <v>14</v>
      </c>
      <c r="B21" s="110" t="s">
        <v>82</v>
      </c>
      <c r="C21" s="52"/>
      <c r="D21" s="55">
        <v>244</v>
      </c>
      <c r="E21" s="55">
        <v>244</v>
      </c>
      <c r="F21" s="52"/>
      <c r="G21" s="52">
        <v>129.44</v>
      </c>
      <c r="H21" s="52"/>
      <c r="I21" s="52"/>
      <c r="J21" s="52"/>
      <c r="K21" s="55">
        <v>129.44</v>
      </c>
    </row>
    <row r="22" spans="1:11" ht="27" customHeight="1">
      <c r="A22" s="52">
        <v>15</v>
      </c>
      <c r="B22" s="110" t="s">
        <v>83</v>
      </c>
      <c r="C22" s="52"/>
      <c r="D22" s="55"/>
      <c r="E22" s="55"/>
      <c r="F22" s="52"/>
      <c r="G22" s="52"/>
      <c r="H22" s="52"/>
      <c r="I22" s="52"/>
      <c r="J22" s="52"/>
      <c r="K22" s="55"/>
    </row>
    <row r="23" spans="1:11" s="162" customFormat="1" ht="21.75" customHeight="1">
      <c r="A23" s="52">
        <v>16</v>
      </c>
      <c r="B23" s="110" t="s">
        <v>84</v>
      </c>
      <c r="C23" s="52" t="s">
        <v>85</v>
      </c>
      <c r="D23" s="55"/>
      <c r="E23" s="55"/>
      <c r="F23" s="52"/>
      <c r="G23" s="52">
        <v>0</v>
      </c>
      <c r="H23" s="52"/>
      <c r="I23" s="52"/>
      <c r="J23" s="52"/>
      <c r="K23" s="55"/>
    </row>
    <row r="24" spans="1:11" ht="62.25" customHeight="1">
      <c r="A24" s="52">
        <v>17</v>
      </c>
      <c r="B24" s="110" t="s">
        <v>86</v>
      </c>
      <c r="C24" s="52"/>
      <c r="D24" s="55"/>
      <c r="E24" s="55"/>
      <c r="F24" s="52"/>
      <c r="G24" s="52"/>
      <c r="H24" s="52"/>
      <c r="I24" s="52"/>
      <c r="J24" s="52"/>
      <c r="K24" s="55">
        <v>0</v>
      </c>
    </row>
    <row r="25" spans="1:11" s="162" customFormat="1" ht="21.75" customHeight="1">
      <c r="A25" s="52" t="s">
        <v>87</v>
      </c>
      <c r="B25" s="110" t="s">
        <v>88</v>
      </c>
      <c r="C25" s="52"/>
      <c r="D25" s="55">
        <v>7515.799999999999</v>
      </c>
      <c r="E25" s="55">
        <f aca="true" t="shared" si="2" ref="E25:I25">SUM(E26:E47)</f>
        <v>7515.799999999999</v>
      </c>
      <c r="F25" s="52"/>
      <c r="G25" s="52">
        <v>0</v>
      </c>
      <c r="H25" s="52">
        <f t="shared" si="2"/>
        <v>3882.13</v>
      </c>
      <c r="I25" s="52">
        <f t="shared" si="2"/>
        <v>0</v>
      </c>
      <c r="J25" s="52"/>
      <c r="K25" s="17">
        <f>SUM(K26:K47)</f>
        <v>3882.13</v>
      </c>
    </row>
    <row r="26" spans="1:11" s="162" customFormat="1" ht="21.75" customHeight="1">
      <c r="A26" s="52">
        <v>1</v>
      </c>
      <c r="B26" s="110" t="s">
        <v>89</v>
      </c>
      <c r="C26" s="52" t="s">
        <v>63</v>
      </c>
      <c r="D26" s="55">
        <v>2313</v>
      </c>
      <c r="E26" s="55">
        <v>2313</v>
      </c>
      <c r="F26" s="52"/>
      <c r="G26" s="52" t="s">
        <v>90</v>
      </c>
      <c r="H26" s="52">
        <v>2323.38</v>
      </c>
      <c r="I26" s="52"/>
      <c r="J26" s="52"/>
      <c r="K26" s="175">
        <v>2323.38</v>
      </c>
    </row>
    <row r="27" spans="1:11" s="162" customFormat="1" ht="21.75" customHeight="1">
      <c r="A27" s="52">
        <v>2</v>
      </c>
      <c r="B27" s="110"/>
      <c r="C27" s="52"/>
      <c r="D27" s="55">
        <v>0</v>
      </c>
      <c r="E27" s="55">
        <v>0</v>
      </c>
      <c r="F27" s="52"/>
      <c r="G27" s="52"/>
      <c r="H27" s="52">
        <v>0</v>
      </c>
      <c r="I27" s="52"/>
      <c r="J27" s="52"/>
      <c r="K27" s="55"/>
    </row>
    <row r="28" spans="1:11" s="162" customFormat="1" ht="21.75" customHeight="1">
      <c r="A28" s="52">
        <v>3</v>
      </c>
      <c r="B28" s="110" t="s">
        <v>91</v>
      </c>
      <c r="C28" s="52"/>
      <c r="D28" s="55">
        <v>500</v>
      </c>
      <c r="E28" s="55">
        <v>500</v>
      </c>
      <c r="F28" s="52"/>
      <c r="G28" s="52"/>
      <c r="H28" s="52">
        <v>0</v>
      </c>
      <c r="I28" s="52"/>
      <c r="J28" s="52"/>
      <c r="K28" s="55"/>
    </row>
    <row r="29" spans="1:11" s="162" customFormat="1" ht="21.75" customHeight="1">
      <c r="A29" s="52">
        <v>4</v>
      </c>
      <c r="B29" s="110" t="s">
        <v>92</v>
      </c>
      <c r="C29" s="52" t="s">
        <v>65</v>
      </c>
      <c r="D29" s="55">
        <v>50</v>
      </c>
      <c r="E29" s="55">
        <v>50</v>
      </c>
      <c r="F29" s="52"/>
      <c r="G29" s="52" t="s">
        <v>90</v>
      </c>
      <c r="H29" s="52">
        <v>0</v>
      </c>
      <c r="I29" s="52"/>
      <c r="J29" s="52"/>
      <c r="K29" s="55"/>
    </row>
    <row r="30" spans="1:11" s="162" customFormat="1" ht="21.75" customHeight="1">
      <c r="A30" s="52">
        <v>5</v>
      </c>
      <c r="B30" s="110" t="s">
        <v>93</v>
      </c>
      <c r="C30" s="52" t="s">
        <v>67</v>
      </c>
      <c r="D30" s="55">
        <v>199.5</v>
      </c>
      <c r="E30" s="55">
        <v>199.5</v>
      </c>
      <c r="F30" s="52"/>
      <c r="G30" s="52"/>
      <c r="H30" s="52">
        <v>0</v>
      </c>
      <c r="I30" s="52"/>
      <c r="J30" s="52"/>
      <c r="K30" s="55"/>
    </row>
    <row r="31" spans="1:11" s="162" customFormat="1" ht="21.75" customHeight="1">
      <c r="A31" s="52">
        <v>6</v>
      </c>
      <c r="B31" s="110" t="s">
        <v>94</v>
      </c>
      <c r="C31" s="52" t="s">
        <v>69</v>
      </c>
      <c r="D31" s="55">
        <v>278</v>
      </c>
      <c r="E31" s="55">
        <v>278</v>
      </c>
      <c r="F31" s="52"/>
      <c r="G31" s="52"/>
      <c r="H31" s="52">
        <v>0</v>
      </c>
      <c r="I31" s="52"/>
      <c r="J31" s="52"/>
      <c r="K31" s="55"/>
    </row>
    <row r="32" spans="1:11" s="162" customFormat="1" ht="21.75" customHeight="1">
      <c r="A32" s="52">
        <v>7</v>
      </c>
      <c r="B32" s="110" t="s">
        <v>70</v>
      </c>
      <c r="C32" s="52" t="s">
        <v>71</v>
      </c>
      <c r="D32" s="55">
        <v>346.95</v>
      </c>
      <c r="E32" s="55">
        <v>346.95</v>
      </c>
      <c r="F32" s="52"/>
      <c r="G32" s="52"/>
      <c r="H32" s="52">
        <v>276.75</v>
      </c>
      <c r="I32" s="176"/>
      <c r="J32" s="52"/>
      <c r="K32" s="55">
        <v>276.75</v>
      </c>
    </row>
    <row r="33" spans="1:11" s="162" customFormat="1" ht="21.75" customHeight="1">
      <c r="A33" s="52">
        <v>8</v>
      </c>
      <c r="B33" s="110" t="s">
        <v>95</v>
      </c>
      <c r="C33" s="52" t="s">
        <v>71</v>
      </c>
      <c r="D33" s="55">
        <v>1490</v>
      </c>
      <c r="E33" s="55">
        <v>1490</v>
      </c>
      <c r="F33" s="52"/>
      <c r="G33" s="52"/>
      <c r="H33" s="52">
        <v>1270</v>
      </c>
      <c r="I33" s="52"/>
      <c r="J33" s="52"/>
      <c r="K33" s="55">
        <v>1270</v>
      </c>
    </row>
    <row r="34" spans="1:11" s="162" customFormat="1" ht="21.75" customHeight="1">
      <c r="A34" s="52">
        <v>9</v>
      </c>
      <c r="B34" s="110" t="s">
        <v>96</v>
      </c>
      <c r="C34" s="52" t="s">
        <v>97</v>
      </c>
      <c r="D34" s="55"/>
      <c r="E34" s="55"/>
      <c r="F34" s="52"/>
      <c r="G34" s="52"/>
      <c r="H34" s="52"/>
      <c r="I34" s="52" t="s">
        <v>90</v>
      </c>
      <c r="J34" s="52"/>
      <c r="K34" s="55"/>
    </row>
    <row r="35" spans="1:11" ht="27" customHeight="1">
      <c r="A35" s="52">
        <v>10</v>
      </c>
      <c r="B35" s="110" t="s">
        <v>98</v>
      </c>
      <c r="C35" s="52"/>
      <c r="D35" s="55">
        <v>0</v>
      </c>
      <c r="E35" s="55">
        <v>0</v>
      </c>
      <c r="F35" s="52"/>
      <c r="G35" s="52">
        <v>0</v>
      </c>
      <c r="H35" s="52"/>
      <c r="I35" s="52"/>
      <c r="J35" s="52"/>
      <c r="K35" s="55"/>
    </row>
    <row r="36" spans="1:11" s="162" customFormat="1" ht="21.75" customHeight="1">
      <c r="A36" s="52">
        <v>11</v>
      </c>
      <c r="B36" s="110" t="s">
        <v>74</v>
      </c>
      <c r="C36" s="52" t="s">
        <v>99</v>
      </c>
      <c r="D36" s="55"/>
      <c r="E36" s="55"/>
      <c r="F36" s="52"/>
      <c r="G36" s="52"/>
      <c r="H36" s="52">
        <v>0</v>
      </c>
      <c r="I36" s="52"/>
      <c r="J36" s="52"/>
      <c r="K36" s="55"/>
    </row>
    <row r="37" spans="1:11" s="162" customFormat="1" ht="21.75" customHeight="1">
      <c r="A37" s="52">
        <v>12</v>
      </c>
      <c r="B37" s="110" t="s">
        <v>100</v>
      </c>
      <c r="C37" s="52" t="s">
        <v>78</v>
      </c>
      <c r="D37" s="55">
        <v>2318.35</v>
      </c>
      <c r="E37" s="55">
        <v>2318.35</v>
      </c>
      <c r="F37" s="52"/>
      <c r="G37" s="52"/>
      <c r="H37" s="52">
        <v>0</v>
      </c>
      <c r="I37" s="52"/>
      <c r="J37" s="52"/>
      <c r="K37" s="55"/>
    </row>
    <row r="38" spans="1:11" ht="27" customHeight="1">
      <c r="A38" s="52">
        <v>13</v>
      </c>
      <c r="B38" s="110" t="s">
        <v>101</v>
      </c>
      <c r="C38" s="52"/>
      <c r="D38" s="55"/>
      <c r="E38" s="55"/>
      <c r="F38" s="52"/>
      <c r="G38" s="52"/>
      <c r="H38" s="52"/>
      <c r="I38" s="52"/>
      <c r="J38" s="52"/>
      <c r="K38" s="55"/>
    </row>
    <row r="39" spans="1:11" s="162" customFormat="1" ht="21.75" customHeight="1">
      <c r="A39" s="52">
        <v>14</v>
      </c>
      <c r="B39" s="110" t="s">
        <v>102</v>
      </c>
      <c r="C39" s="52"/>
      <c r="D39" s="55"/>
      <c r="E39" s="55"/>
      <c r="F39" s="52"/>
      <c r="G39" s="52"/>
      <c r="H39" s="52"/>
      <c r="I39" s="52"/>
      <c r="J39" s="52"/>
      <c r="K39" s="55"/>
    </row>
    <row r="40" spans="1:11" s="162" customFormat="1" ht="21.75" customHeight="1">
      <c r="A40" s="52">
        <v>15</v>
      </c>
      <c r="B40" s="110" t="s">
        <v>103</v>
      </c>
      <c r="C40" s="52" t="s">
        <v>65</v>
      </c>
      <c r="D40" s="55"/>
      <c r="E40" s="55"/>
      <c r="F40" s="52"/>
      <c r="G40" s="52" t="s">
        <v>90</v>
      </c>
      <c r="H40" s="52">
        <v>0</v>
      </c>
      <c r="I40" s="52"/>
      <c r="J40" s="52"/>
      <c r="K40" s="55"/>
    </row>
    <row r="41" spans="1:11" s="162" customFormat="1" ht="21.75" customHeight="1">
      <c r="A41" s="52">
        <v>16</v>
      </c>
      <c r="B41" s="110" t="s">
        <v>104</v>
      </c>
      <c r="C41" s="52" t="s">
        <v>65</v>
      </c>
      <c r="D41" s="55"/>
      <c r="E41" s="55"/>
      <c r="F41" s="52"/>
      <c r="G41" s="52"/>
      <c r="H41" s="52"/>
      <c r="I41" s="52"/>
      <c r="J41" s="52"/>
      <c r="K41" s="55"/>
    </row>
    <row r="42" spans="1:11" s="162" customFormat="1" ht="21.75" customHeight="1">
      <c r="A42" s="52">
        <v>17</v>
      </c>
      <c r="B42" s="110" t="s">
        <v>105</v>
      </c>
      <c r="C42" s="52"/>
      <c r="D42" s="55"/>
      <c r="E42" s="55"/>
      <c r="F42" s="52"/>
      <c r="G42" s="52"/>
      <c r="H42" s="52"/>
      <c r="I42" s="52"/>
      <c r="J42" s="52"/>
      <c r="K42" s="55"/>
    </row>
    <row r="43" spans="1:11" s="162" customFormat="1" ht="21.75" customHeight="1">
      <c r="A43" s="52">
        <v>18</v>
      </c>
      <c r="B43" s="110" t="s">
        <v>106</v>
      </c>
      <c r="C43" s="52" t="s">
        <v>65</v>
      </c>
      <c r="D43" s="55"/>
      <c r="E43" s="55"/>
      <c r="F43" s="52"/>
      <c r="G43" s="52" t="s">
        <v>90</v>
      </c>
      <c r="H43" s="52"/>
      <c r="I43" s="52"/>
      <c r="J43" s="52"/>
      <c r="K43" s="55"/>
    </row>
    <row r="44" spans="1:11" s="162" customFormat="1" ht="24.75" customHeight="1">
      <c r="A44" s="52">
        <v>19</v>
      </c>
      <c r="B44" s="110" t="s">
        <v>107</v>
      </c>
      <c r="C44" s="52" t="s">
        <v>108</v>
      </c>
      <c r="D44" s="55">
        <v>20</v>
      </c>
      <c r="E44" s="55">
        <v>20</v>
      </c>
      <c r="F44" s="52"/>
      <c r="G44" s="52"/>
      <c r="H44" s="52"/>
      <c r="I44" s="52"/>
      <c r="J44" s="52"/>
      <c r="K44" s="55"/>
    </row>
    <row r="45" spans="1:11" ht="27" customHeight="1">
      <c r="A45" s="52">
        <v>20</v>
      </c>
      <c r="B45" s="111" t="s">
        <v>109</v>
      </c>
      <c r="C45" s="52"/>
      <c r="D45" s="55"/>
      <c r="E45" s="55"/>
      <c r="F45" s="52"/>
      <c r="G45" s="52"/>
      <c r="H45" s="52">
        <v>12</v>
      </c>
      <c r="I45" s="52"/>
      <c r="J45" s="52"/>
      <c r="K45" s="55">
        <v>12</v>
      </c>
    </row>
    <row r="46" spans="1:11" s="162" customFormat="1" ht="21.75" customHeight="1">
      <c r="A46" s="52">
        <v>21</v>
      </c>
      <c r="B46" s="110" t="s">
        <v>110</v>
      </c>
      <c r="C46" s="52"/>
      <c r="D46" s="55"/>
      <c r="E46" s="55"/>
      <c r="F46" s="52"/>
      <c r="G46" s="52"/>
      <c r="H46" s="52"/>
      <c r="I46" s="52"/>
      <c r="J46" s="52"/>
      <c r="K46" s="55"/>
    </row>
    <row r="47" spans="1:11" ht="21.75" customHeight="1">
      <c r="A47" s="52">
        <v>22</v>
      </c>
      <c r="B47" s="110" t="s">
        <v>111</v>
      </c>
      <c r="C47" s="52" t="s">
        <v>90</v>
      </c>
      <c r="D47" s="55"/>
      <c r="E47" s="55"/>
      <c r="F47" s="52"/>
      <c r="G47" s="52"/>
      <c r="H47" s="52"/>
      <c r="I47" s="52"/>
      <c r="J47" s="52"/>
      <c r="K47" s="55" t="s">
        <v>90</v>
      </c>
    </row>
    <row r="48" spans="1:11" ht="21.75" customHeight="1">
      <c r="A48" s="174" t="s">
        <v>112</v>
      </c>
      <c r="B48" s="110" t="s">
        <v>113</v>
      </c>
      <c r="C48" s="52"/>
      <c r="D48" s="55">
        <v>2709.2</v>
      </c>
      <c r="E48" s="173">
        <f>SUM(E49:E58)</f>
        <v>2709.2</v>
      </c>
      <c r="F48" s="52"/>
      <c r="G48" s="52" t="s">
        <v>90</v>
      </c>
      <c r="H48" s="52"/>
      <c r="I48" s="52">
        <f>SUM(I49:I58)</f>
        <v>187</v>
      </c>
      <c r="J48" s="52"/>
      <c r="K48" s="17">
        <f>SUM(K49:K58)</f>
        <v>187</v>
      </c>
    </row>
    <row r="49" spans="1:11" ht="21.75" customHeight="1">
      <c r="A49" s="52">
        <v>1</v>
      </c>
      <c r="B49" s="110" t="s">
        <v>114</v>
      </c>
      <c r="C49" s="52" t="s">
        <v>63</v>
      </c>
      <c r="D49" s="55">
        <v>2290.2</v>
      </c>
      <c r="E49" s="173">
        <v>2290.2</v>
      </c>
      <c r="F49" s="52"/>
      <c r="G49" s="52"/>
      <c r="H49" s="52"/>
      <c r="I49" s="52">
        <v>0</v>
      </c>
      <c r="J49" s="52"/>
      <c r="K49" s="55"/>
    </row>
    <row r="50" spans="1:11" ht="21.75" customHeight="1">
      <c r="A50" s="52">
        <v>2</v>
      </c>
      <c r="B50" s="110" t="s">
        <v>115</v>
      </c>
      <c r="C50" s="52" t="s">
        <v>116</v>
      </c>
      <c r="D50" s="55">
        <v>0</v>
      </c>
      <c r="E50" s="55">
        <v>0</v>
      </c>
      <c r="F50" s="52"/>
      <c r="G50" s="52"/>
      <c r="H50" s="52"/>
      <c r="I50" s="52"/>
      <c r="J50" s="52"/>
      <c r="K50" s="55"/>
    </row>
    <row r="51" spans="1:11" ht="21.75" customHeight="1">
      <c r="A51" s="52">
        <v>3</v>
      </c>
      <c r="B51" s="110" t="s">
        <v>92</v>
      </c>
      <c r="C51" s="52" t="s">
        <v>65</v>
      </c>
      <c r="D51" s="55"/>
      <c r="E51" s="55"/>
      <c r="F51" s="52"/>
      <c r="G51" s="52" t="s">
        <v>90</v>
      </c>
      <c r="H51" s="52"/>
      <c r="I51" s="52">
        <v>0</v>
      </c>
      <c r="J51" s="52"/>
      <c r="K51" s="55"/>
    </row>
    <row r="52" spans="1:11" ht="21.75" customHeight="1">
      <c r="A52" s="52">
        <v>4</v>
      </c>
      <c r="B52" s="110" t="s">
        <v>93</v>
      </c>
      <c r="C52" s="52" t="s">
        <v>67</v>
      </c>
      <c r="D52" s="55">
        <v>82</v>
      </c>
      <c r="E52" s="55">
        <v>82</v>
      </c>
      <c r="F52" s="52"/>
      <c r="G52" s="52"/>
      <c r="H52" s="52"/>
      <c r="I52" s="52">
        <v>0</v>
      </c>
      <c r="J52" s="52"/>
      <c r="K52" s="55"/>
    </row>
    <row r="53" spans="1:11" ht="21.75" customHeight="1">
      <c r="A53" s="52">
        <v>5</v>
      </c>
      <c r="B53" s="110" t="s">
        <v>94</v>
      </c>
      <c r="C53" s="52" t="s">
        <v>69</v>
      </c>
      <c r="D53" s="55">
        <v>62</v>
      </c>
      <c r="E53" s="55">
        <v>62</v>
      </c>
      <c r="F53" s="52"/>
      <c r="G53" s="52"/>
      <c r="H53" s="52"/>
      <c r="I53" s="52"/>
      <c r="J53" s="52"/>
      <c r="K53" s="55"/>
    </row>
    <row r="54" spans="1:11" ht="21.75" customHeight="1">
      <c r="A54" s="52">
        <v>6</v>
      </c>
      <c r="B54" s="110" t="s">
        <v>70</v>
      </c>
      <c r="C54" s="52" t="s">
        <v>71</v>
      </c>
      <c r="D54" s="55">
        <v>155</v>
      </c>
      <c r="E54" s="55">
        <v>155</v>
      </c>
      <c r="F54" s="52"/>
      <c r="G54" s="52"/>
      <c r="H54" s="52"/>
      <c r="I54" s="52">
        <v>123</v>
      </c>
      <c r="J54" s="52"/>
      <c r="K54" s="55">
        <v>123</v>
      </c>
    </row>
    <row r="55" spans="1:11" ht="21.75" customHeight="1">
      <c r="A55" s="52">
        <v>7</v>
      </c>
      <c r="B55" s="110" t="s">
        <v>74</v>
      </c>
      <c r="C55" s="52"/>
      <c r="D55" s="55">
        <v>120</v>
      </c>
      <c r="E55" s="55">
        <v>120</v>
      </c>
      <c r="F55" s="52"/>
      <c r="G55" s="52"/>
      <c r="H55" s="52"/>
      <c r="I55" s="52"/>
      <c r="J55" s="52"/>
      <c r="K55" s="55"/>
    </row>
    <row r="56" spans="1:11" ht="21.75" customHeight="1">
      <c r="A56" s="52">
        <v>8</v>
      </c>
      <c r="B56" s="110" t="s">
        <v>100</v>
      </c>
      <c r="C56" s="52" t="s">
        <v>78</v>
      </c>
      <c r="D56" s="55">
        <v>0</v>
      </c>
      <c r="E56" s="55">
        <v>0</v>
      </c>
      <c r="F56" s="52"/>
      <c r="G56" s="52"/>
      <c r="H56" s="52"/>
      <c r="I56" s="52"/>
      <c r="J56" s="52"/>
      <c r="K56" s="55"/>
    </row>
    <row r="57" spans="1:11" ht="24" customHeight="1">
      <c r="A57" s="52">
        <v>9</v>
      </c>
      <c r="B57" s="110" t="s">
        <v>107</v>
      </c>
      <c r="C57" s="52" t="s">
        <v>108</v>
      </c>
      <c r="D57" s="55"/>
      <c r="E57" s="55"/>
      <c r="F57" s="52"/>
      <c r="G57" s="52"/>
      <c r="H57" s="52"/>
      <c r="I57" s="52"/>
      <c r="J57" s="52"/>
      <c r="K57" s="55"/>
    </row>
    <row r="58" spans="1:11" ht="21.75" customHeight="1">
      <c r="A58" s="52">
        <v>10</v>
      </c>
      <c r="B58" s="110" t="s">
        <v>95</v>
      </c>
      <c r="C58" s="52"/>
      <c r="D58" s="55"/>
      <c r="E58" s="55"/>
      <c r="F58" s="52"/>
      <c r="G58" s="52"/>
      <c r="H58" s="52"/>
      <c r="I58" s="52">
        <v>64</v>
      </c>
      <c r="J58" s="52"/>
      <c r="K58" s="55">
        <v>64</v>
      </c>
    </row>
    <row r="59" spans="1:11" ht="21.75" customHeight="1">
      <c r="A59" s="174" t="s">
        <v>117</v>
      </c>
      <c r="B59" s="110" t="s">
        <v>118</v>
      </c>
      <c r="C59" s="52"/>
      <c r="D59" s="55">
        <f>SUM(D60:D66)</f>
        <v>1618.47</v>
      </c>
      <c r="E59" s="55">
        <f>SUM(E60:E66)</f>
        <v>1618.47</v>
      </c>
      <c r="F59" s="52"/>
      <c r="G59" s="52" t="s">
        <v>90</v>
      </c>
      <c r="H59" s="52"/>
      <c r="I59" s="52"/>
      <c r="J59" s="52">
        <f>J60</f>
        <v>2100</v>
      </c>
      <c r="K59" s="55">
        <v>2100</v>
      </c>
    </row>
    <row r="60" spans="1:11" ht="21.75" customHeight="1">
      <c r="A60" s="52">
        <v>1</v>
      </c>
      <c r="B60" s="110" t="s">
        <v>114</v>
      </c>
      <c r="C60" s="52" t="s">
        <v>63</v>
      </c>
      <c r="D60" s="55">
        <v>1350.47</v>
      </c>
      <c r="E60" s="55">
        <v>1350.47</v>
      </c>
      <c r="F60" s="52"/>
      <c r="G60" s="52"/>
      <c r="H60" s="52"/>
      <c r="I60" s="52"/>
      <c r="J60" s="52">
        <v>2100</v>
      </c>
      <c r="K60" s="55">
        <v>2100</v>
      </c>
    </row>
    <row r="61" spans="1:11" ht="21.75" customHeight="1">
      <c r="A61" s="52">
        <v>2</v>
      </c>
      <c r="B61" s="110" t="s">
        <v>92</v>
      </c>
      <c r="C61" s="52" t="s">
        <v>65</v>
      </c>
      <c r="D61" s="55"/>
      <c r="E61" s="55"/>
      <c r="F61" s="52"/>
      <c r="G61" s="52" t="s">
        <v>90</v>
      </c>
      <c r="H61" s="52"/>
      <c r="I61" s="52"/>
      <c r="J61" s="52"/>
      <c r="K61" s="55"/>
    </row>
    <row r="62" spans="1:11" ht="21.75" customHeight="1">
      <c r="A62" s="52">
        <v>3</v>
      </c>
      <c r="B62" s="110" t="s">
        <v>93</v>
      </c>
      <c r="C62" s="52" t="s">
        <v>67</v>
      </c>
      <c r="D62" s="55"/>
      <c r="E62" s="55"/>
      <c r="F62" s="52"/>
      <c r="G62" s="52"/>
      <c r="H62" s="52"/>
      <c r="I62" s="52"/>
      <c r="J62" s="52"/>
      <c r="K62" s="55"/>
    </row>
    <row r="63" spans="1:11" ht="21.75" customHeight="1">
      <c r="A63" s="52">
        <v>4</v>
      </c>
      <c r="B63" s="110" t="s">
        <v>100</v>
      </c>
      <c r="C63" s="52" t="s">
        <v>78</v>
      </c>
      <c r="D63" s="55">
        <v>0</v>
      </c>
      <c r="E63" s="55">
        <v>0</v>
      </c>
      <c r="F63" s="52"/>
      <c r="G63" s="52"/>
      <c r="H63" s="52"/>
      <c r="I63" s="52"/>
      <c r="J63" s="52"/>
      <c r="K63" s="55"/>
    </row>
    <row r="64" spans="1:11" ht="21.75" customHeight="1">
      <c r="A64" s="52">
        <v>5</v>
      </c>
      <c r="B64" s="110" t="s">
        <v>74</v>
      </c>
      <c r="C64" s="52" t="s">
        <v>99</v>
      </c>
      <c r="D64" s="55"/>
      <c r="E64" s="55"/>
      <c r="F64" s="52"/>
      <c r="G64" s="52"/>
      <c r="H64" s="52"/>
      <c r="I64" s="52"/>
      <c r="J64" s="52"/>
      <c r="K64" s="55"/>
    </row>
    <row r="65" spans="1:11" ht="24" customHeight="1">
      <c r="A65" s="52">
        <v>6</v>
      </c>
      <c r="B65" s="110" t="s">
        <v>107</v>
      </c>
      <c r="C65" s="52" t="s">
        <v>108</v>
      </c>
      <c r="D65" s="55"/>
      <c r="E65" s="55"/>
      <c r="F65" s="52"/>
      <c r="G65" s="52"/>
      <c r="H65" s="52"/>
      <c r="I65" s="52"/>
      <c r="J65" s="52"/>
      <c r="K65" s="55"/>
    </row>
    <row r="66" spans="1:11" ht="21.75" customHeight="1">
      <c r="A66" s="52">
        <v>7</v>
      </c>
      <c r="B66" s="110" t="s">
        <v>111</v>
      </c>
      <c r="C66" s="52"/>
      <c r="D66" s="55">
        <v>268</v>
      </c>
      <c r="E66" s="55">
        <v>268</v>
      </c>
      <c r="F66" s="52"/>
      <c r="G66" s="52"/>
      <c r="H66" s="52"/>
      <c r="I66" s="52"/>
      <c r="J66" s="52"/>
      <c r="K66" s="55"/>
    </row>
    <row r="67" spans="2:11" ht="19.5" customHeight="1">
      <c r="B67" s="177" t="s">
        <v>119</v>
      </c>
      <c r="C67" s="177"/>
      <c r="D67" s="177"/>
      <c r="E67" s="177"/>
      <c r="F67" s="177"/>
      <c r="G67" s="177"/>
      <c r="H67" s="177"/>
      <c r="I67" s="177"/>
      <c r="J67" s="177"/>
      <c r="K67" s="177"/>
    </row>
    <row r="68" spans="2:11" ht="18" customHeight="1">
      <c r="B68" s="177" t="s">
        <v>120</v>
      </c>
      <c r="C68" s="177"/>
      <c r="D68" s="177"/>
      <c r="E68" s="177"/>
      <c r="F68" s="177"/>
      <c r="G68" s="177"/>
      <c r="H68" s="177"/>
      <c r="I68" s="177"/>
      <c r="J68" s="177"/>
      <c r="K68" s="177"/>
    </row>
    <row r="69" spans="2:11" ht="18" customHeight="1">
      <c r="B69" s="177" t="s">
        <v>121</v>
      </c>
      <c r="C69" s="177"/>
      <c r="D69" s="177"/>
      <c r="E69" s="177"/>
      <c r="F69" s="177"/>
      <c r="G69" s="177"/>
      <c r="H69" s="177"/>
      <c r="I69" s="177"/>
      <c r="J69" s="177"/>
      <c r="K69" s="177"/>
    </row>
    <row r="70" s="95" customFormat="1" ht="15.75">
      <c r="A70" s="178"/>
    </row>
    <row r="71" s="95" customFormat="1" ht="15.75">
      <c r="A71" s="178"/>
    </row>
    <row r="72" s="95" customFormat="1" ht="15.75">
      <c r="A72" s="178"/>
    </row>
    <row r="73" s="95" customFormat="1" ht="15.75">
      <c r="A73" s="178"/>
    </row>
    <row r="74" s="95" customFormat="1" ht="15.75">
      <c r="A74" s="178"/>
    </row>
    <row r="75" s="95" customFormat="1" ht="15.75">
      <c r="A75" s="178"/>
    </row>
    <row r="76" s="95" customFormat="1" ht="15.75">
      <c r="A76" s="178"/>
    </row>
    <row r="77" s="95" customFormat="1" ht="15.75">
      <c r="A77" s="178"/>
    </row>
    <row r="78" s="95" customFormat="1" ht="15.75">
      <c r="A78" s="178"/>
    </row>
    <row r="79" s="95" customFormat="1" ht="15.75">
      <c r="A79" s="178"/>
    </row>
    <row r="80" s="95" customFormat="1" ht="15.75">
      <c r="A80" s="178"/>
    </row>
    <row r="81" s="95" customFormat="1" ht="15.75">
      <c r="A81" s="178"/>
    </row>
    <row r="82" s="95" customFormat="1" ht="15.75">
      <c r="A82" s="178"/>
    </row>
    <row r="83" s="95" customFormat="1" ht="15.75">
      <c r="A83" s="178"/>
    </row>
    <row r="84" s="95" customFormat="1" ht="15.75">
      <c r="A84" s="178"/>
    </row>
    <row r="85" s="95" customFormat="1" ht="15.75">
      <c r="A85" s="178"/>
    </row>
    <row r="86" s="95" customFormat="1" ht="15.75">
      <c r="A86" s="178"/>
    </row>
    <row r="87" s="95" customFormat="1" ht="15.75">
      <c r="A87" s="178"/>
    </row>
    <row r="88" s="95" customFormat="1" ht="15.75">
      <c r="A88" s="178"/>
    </row>
    <row r="89" s="95" customFormat="1" ht="15.75">
      <c r="A89" s="178"/>
    </row>
    <row r="90" s="95" customFormat="1" ht="15.75">
      <c r="A90" s="178"/>
    </row>
    <row r="91" s="95" customFormat="1" ht="15.75">
      <c r="A91" s="178"/>
    </row>
    <row r="92" s="95" customFormat="1" ht="15.75">
      <c r="A92" s="178"/>
    </row>
    <row r="93" s="95" customFormat="1" ht="15.75">
      <c r="A93" s="178"/>
    </row>
    <row r="94" s="95" customFormat="1" ht="15.75">
      <c r="A94" s="178"/>
    </row>
    <row r="95" s="95" customFormat="1" ht="15.75">
      <c r="A95" s="178"/>
    </row>
    <row r="96" s="95" customFormat="1" ht="15.75">
      <c r="A96" s="178"/>
    </row>
    <row r="97" s="95" customFormat="1" ht="15.75">
      <c r="A97" s="178"/>
    </row>
    <row r="98" s="95" customFormat="1" ht="15.75">
      <c r="A98" s="178"/>
    </row>
    <row r="99" s="95" customFormat="1" ht="15.75">
      <c r="A99" s="178"/>
    </row>
    <row r="100" s="95" customFormat="1" ht="15.75">
      <c r="A100" s="178"/>
    </row>
    <row r="101" s="95" customFormat="1" ht="15.75">
      <c r="A101" s="178"/>
    </row>
    <row r="102" s="95" customFormat="1" ht="15.75">
      <c r="A102" s="178"/>
    </row>
    <row r="103" s="95" customFormat="1" ht="15.75">
      <c r="A103" s="178"/>
    </row>
    <row r="104" s="95" customFormat="1" ht="15.75">
      <c r="A104" s="178"/>
    </row>
    <row r="105" s="95" customFormat="1" ht="15.75">
      <c r="A105" s="178"/>
    </row>
    <row r="106" s="95" customFormat="1" ht="15.75">
      <c r="A106" s="178"/>
    </row>
    <row r="107" s="95" customFormat="1" ht="15.75">
      <c r="A107" s="178"/>
    </row>
    <row r="108" s="95" customFormat="1" ht="15.75">
      <c r="A108" s="178"/>
    </row>
    <row r="109" s="95" customFormat="1" ht="15.75">
      <c r="A109" s="178"/>
    </row>
    <row r="110" s="95" customFormat="1" ht="15.75">
      <c r="A110" s="178"/>
    </row>
    <row r="111" s="95" customFormat="1" ht="15.75">
      <c r="A111" s="178"/>
    </row>
    <row r="112" s="95" customFormat="1" ht="15.75">
      <c r="A112" s="178"/>
    </row>
    <row r="113" s="95" customFormat="1" ht="15.75">
      <c r="A113" s="178"/>
    </row>
    <row r="114" s="95" customFormat="1" ht="15.75">
      <c r="A114" s="178"/>
    </row>
    <row r="115" s="95" customFormat="1" ht="15.75">
      <c r="A115" s="178"/>
    </row>
    <row r="116" s="95" customFormat="1" ht="15.75">
      <c r="A116" s="178"/>
    </row>
    <row r="117" s="95" customFormat="1" ht="15.75">
      <c r="A117" s="178"/>
    </row>
    <row r="118" s="95" customFormat="1" ht="15.75">
      <c r="A118" s="178"/>
    </row>
    <row r="119" s="95" customFormat="1" ht="15.75">
      <c r="A119" s="178"/>
    </row>
    <row r="120" s="95" customFormat="1" ht="15.75">
      <c r="A120" s="178"/>
    </row>
    <row r="121" s="95" customFormat="1" ht="15.75">
      <c r="A121" s="178"/>
    </row>
    <row r="122" s="95" customFormat="1" ht="15.75">
      <c r="A122" s="178"/>
    </row>
    <row r="123" s="95" customFormat="1" ht="15.75">
      <c r="A123" s="178"/>
    </row>
    <row r="124" s="95" customFormat="1" ht="15.75">
      <c r="A124" s="178"/>
    </row>
    <row r="125" s="95" customFormat="1" ht="15.75">
      <c r="A125" s="178"/>
    </row>
    <row r="126" s="95" customFormat="1" ht="15.75">
      <c r="A126" s="178"/>
    </row>
    <row r="127" s="95" customFormat="1" ht="15.75">
      <c r="A127" s="178"/>
    </row>
    <row r="128" s="95" customFormat="1" ht="15.75">
      <c r="A128" s="178"/>
    </row>
    <row r="129" s="95" customFormat="1" ht="15.75">
      <c r="A129" s="178"/>
    </row>
    <row r="130" s="95" customFormat="1" ht="15.75">
      <c r="A130" s="178"/>
    </row>
    <row r="131" s="95" customFormat="1" ht="15.75">
      <c r="A131" s="178"/>
    </row>
    <row r="132" s="95" customFormat="1" ht="15.75">
      <c r="A132" s="178"/>
    </row>
    <row r="133" s="95" customFormat="1" ht="15.75">
      <c r="A133" s="178"/>
    </row>
    <row r="134" s="95" customFormat="1" ht="15.75">
      <c r="A134" s="178"/>
    </row>
    <row r="135" s="95" customFormat="1" ht="15.75">
      <c r="A135" s="178"/>
    </row>
    <row r="136" s="95" customFormat="1" ht="15.75">
      <c r="A136" s="178"/>
    </row>
    <row r="137" s="95" customFormat="1" ht="15.75">
      <c r="A137" s="178"/>
    </row>
    <row r="138" s="95" customFormat="1" ht="15.75">
      <c r="A138" s="178"/>
    </row>
    <row r="139" s="95" customFormat="1" ht="15.75">
      <c r="A139" s="178"/>
    </row>
    <row r="140" s="95" customFormat="1" ht="15.75">
      <c r="A140" s="178"/>
    </row>
    <row r="141" s="95" customFormat="1" ht="15.75">
      <c r="A141" s="178"/>
    </row>
    <row r="142" s="95" customFormat="1" ht="15.75">
      <c r="A142" s="178"/>
    </row>
    <row r="143" s="95" customFormat="1" ht="15.75">
      <c r="A143" s="178"/>
    </row>
    <row r="144" s="95" customFormat="1" ht="15.75">
      <c r="A144" s="178"/>
    </row>
    <row r="145" s="95" customFormat="1" ht="15.75">
      <c r="A145" s="178"/>
    </row>
    <row r="146" s="95" customFormat="1" ht="15.75">
      <c r="A146" s="178"/>
    </row>
    <row r="147" s="95" customFormat="1" ht="15.75">
      <c r="A147" s="178"/>
    </row>
    <row r="148" s="95" customFormat="1" ht="15.75">
      <c r="A148" s="178"/>
    </row>
    <row r="149" s="95" customFormat="1" ht="15.75">
      <c r="A149" s="178"/>
    </row>
    <row r="150" s="95" customFormat="1" ht="15.75">
      <c r="A150" s="178"/>
    </row>
    <row r="151" s="95" customFormat="1" ht="15.75">
      <c r="A151" s="178"/>
    </row>
    <row r="152" s="95" customFormat="1" ht="15.75">
      <c r="A152" s="178"/>
    </row>
    <row r="153" s="95" customFormat="1" ht="15.75">
      <c r="A153" s="178"/>
    </row>
    <row r="154" s="95" customFormat="1" ht="15.75">
      <c r="A154" s="178"/>
    </row>
    <row r="155" s="95" customFormat="1" ht="15.75">
      <c r="A155" s="178"/>
    </row>
    <row r="156" s="95" customFormat="1" ht="15.75">
      <c r="A156" s="178"/>
    </row>
    <row r="157" s="95" customFormat="1" ht="15.75">
      <c r="A157" s="178"/>
    </row>
    <row r="158" s="95" customFormat="1" ht="15.75">
      <c r="A158" s="178"/>
    </row>
    <row r="159" s="95" customFormat="1" ht="15.75">
      <c r="A159" s="178"/>
    </row>
    <row r="160" s="95" customFormat="1" ht="15.75">
      <c r="A160" s="178"/>
    </row>
    <row r="161" s="95" customFormat="1" ht="15.75">
      <c r="A161" s="178"/>
    </row>
    <row r="162" s="95" customFormat="1" ht="15.75">
      <c r="A162" s="178"/>
    </row>
    <row r="163" s="95" customFormat="1" ht="15.75">
      <c r="A163" s="178"/>
    </row>
    <row r="164" s="95" customFormat="1" ht="15.75">
      <c r="A164" s="178"/>
    </row>
    <row r="165" s="95" customFormat="1" ht="15.75">
      <c r="A165" s="178"/>
    </row>
    <row r="166" s="95" customFormat="1" ht="15.75">
      <c r="A166" s="178"/>
    </row>
    <row r="167" s="95" customFormat="1" ht="15.75">
      <c r="A167" s="178"/>
    </row>
    <row r="168" s="95" customFormat="1" ht="15.75">
      <c r="A168" s="178"/>
    </row>
    <row r="169" s="95" customFormat="1" ht="15.75">
      <c r="A169" s="178"/>
    </row>
    <row r="170" s="95" customFormat="1" ht="15.75">
      <c r="A170" s="178"/>
    </row>
    <row r="171" s="95" customFormat="1" ht="15.75">
      <c r="A171" s="178"/>
    </row>
    <row r="172" s="95" customFormat="1" ht="15.75">
      <c r="A172" s="178"/>
    </row>
    <row r="173" s="95" customFormat="1" ht="15.75">
      <c r="A173" s="178"/>
    </row>
    <row r="174" s="95" customFormat="1" ht="15.75">
      <c r="A174" s="178"/>
    </row>
    <row r="175" s="95" customFormat="1" ht="15.75">
      <c r="A175" s="178"/>
    </row>
    <row r="176" s="95" customFormat="1" ht="15.75">
      <c r="A176" s="178"/>
    </row>
    <row r="177" s="95" customFormat="1" ht="15.75">
      <c r="A177" s="178"/>
    </row>
    <row r="178" s="95" customFormat="1" ht="15.75">
      <c r="A178" s="178"/>
    </row>
    <row r="179" s="95" customFormat="1" ht="15.75">
      <c r="A179" s="178"/>
    </row>
    <row r="180" s="95" customFormat="1" ht="15.75">
      <c r="A180" s="178"/>
    </row>
    <row r="181" s="95" customFormat="1" ht="15.75">
      <c r="A181" s="178"/>
    </row>
    <row r="182" s="95" customFormat="1" ht="15.75">
      <c r="A182" s="178"/>
    </row>
    <row r="183" s="95" customFormat="1" ht="15.75">
      <c r="A183" s="178"/>
    </row>
    <row r="184" s="95" customFormat="1" ht="15.75">
      <c r="A184" s="178"/>
    </row>
    <row r="185" s="95" customFormat="1" ht="15.75">
      <c r="A185" s="178"/>
    </row>
    <row r="186" s="95" customFormat="1" ht="15.75">
      <c r="A186" s="178"/>
    </row>
    <row r="187" s="95" customFormat="1" ht="15.75">
      <c r="A187" s="178"/>
    </row>
    <row r="188" s="95" customFormat="1" ht="15.75">
      <c r="A188" s="178"/>
    </row>
    <row r="189" s="95" customFormat="1" ht="15.75">
      <c r="A189" s="178"/>
    </row>
    <row r="190" s="95" customFormat="1" ht="15.75">
      <c r="A190" s="178"/>
    </row>
    <row r="191" s="95" customFormat="1" ht="15.75">
      <c r="A191" s="178"/>
    </row>
    <row r="192" s="95" customFormat="1" ht="15.75">
      <c r="A192" s="178"/>
    </row>
    <row r="193" s="95" customFormat="1" ht="15.75">
      <c r="A193" s="178"/>
    </row>
    <row r="194" s="95" customFormat="1" ht="15.75">
      <c r="A194" s="178"/>
    </row>
    <row r="195" s="95" customFormat="1" ht="15.75">
      <c r="A195" s="178"/>
    </row>
    <row r="196" s="95" customFormat="1" ht="15.75">
      <c r="A196" s="178"/>
    </row>
    <row r="197" s="95" customFormat="1" ht="15.75">
      <c r="A197" s="178"/>
    </row>
    <row r="198" s="95" customFormat="1" ht="15.75">
      <c r="A198" s="178"/>
    </row>
    <row r="199" s="95" customFormat="1" ht="15.75">
      <c r="A199" s="178"/>
    </row>
    <row r="200" s="95" customFormat="1" ht="15.75">
      <c r="A200" s="178"/>
    </row>
    <row r="201" s="95" customFormat="1" ht="15.75">
      <c r="A201" s="178"/>
    </row>
    <row r="202" s="95" customFormat="1" ht="15.75">
      <c r="A202" s="178"/>
    </row>
    <row r="203" s="95" customFormat="1" ht="15.75">
      <c r="A203" s="178"/>
    </row>
    <row r="204" s="95" customFormat="1" ht="15.75">
      <c r="A204" s="178"/>
    </row>
    <row r="205" s="95" customFormat="1" ht="15.75">
      <c r="A205" s="178"/>
    </row>
    <row r="206" s="95" customFormat="1" ht="15.75">
      <c r="A206" s="178"/>
    </row>
    <row r="207" s="95" customFormat="1" ht="15.75">
      <c r="A207" s="178"/>
    </row>
    <row r="208" s="95" customFormat="1" ht="15.75">
      <c r="A208" s="178"/>
    </row>
    <row r="209" s="95" customFormat="1" ht="15.75">
      <c r="A209" s="178"/>
    </row>
    <row r="210" s="95" customFormat="1" ht="15.75">
      <c r="A210" s="178"/>
    </row>
    <row r="211" s="95" customFormat="1" ht="15.75">
      <c r="A211" s="178"/>
    </row>
    <row r="212" s="95" customFormat="1" ht="15.75">
      <c r="A212" s="178"/>
    </row>
    <row r="213" s="95" customFormat="1" ht="15.75">
      <c r="A213" s="178"/>
    </row>
    <row r="214" s="95" customFormat="1" ht="15.75">
      <c r="A214" s="178"/>
    </row>
    <row r="215" s="95" customFormat="1" ht="15.75">
      <c r="A215" s="178"/>
    </row>
    <row r="216" s="95" customFormat="1" ht="15.75">
      <c r="A216" s="178"/>
    </row>
    <row r="217" s="95" customFormat="1" ht="15.75">
      <c r="A217" s="178"/>
    </row>
    <row r="218" s="95" customFormat="1" ht="15.75">
      <c r="A218" s="178"/>
    </row>
    <row r="219" s="95" customFormat="1" ht="15.75">
      <c r="A219" s="178"/>
    </row>
    <row r="220" s="95" customFormat="1" ht="15.75">
      <c r="A220" s="178"/>
    </row>
    <row r="221" s="95" customFormat="1" ht="15.75">
      <c r="A221" s="178"/>
    </row>
    <row r="222" s="95" customFormat="1" ht="15.75">
      <c r="A222" s="178"/>
    </row>
    <row r="223" s="95" customFormat="1" ht="15.75">
      <c r="A223" s="178"/>
    </row>
    <row r="224" s="95" customFormat="1" ht="15.75">
      <c r="A224" s="178"/>
    </row>
    <row r="225" s="95" customFormat="1" ht="15.75">
      <c r="A225" s="178"/>
    </row>
    <row r="226" s="95" customFormat="1" ht="15.75">
      <c r="A226" s="178"/>
    </row>
    <row r="227" s="95" customFormat="1" ht="15.75">
      <c r="A227" s="178"/>
    </row>
    <row r="228" s="95" customFormat="1" ht="15.75">
      <c r="A228" s="178"/>
    </row>
    <row r="229" s="95" customFormat="1" ht="15.75">
      <c r="A229" s="178"/>
    </row>
    <row r="230" s="95" customFormat="1" ht="15.75">
      <c r="A230" s="178"/>
    </row>
    <row r="231" s="95" customFormat="1" ht="15.75">
      <c r="A231" s="178"/>
    </row>
    <row r="232" s="95" customFormat="1" ht="15.75">
      <c r="A232" s="178"/>
    </row>
    <row r="233" s="95" customFormat="1" ht="15.75">
      <c r="A233" s="178"/>
    </row>
    <row r="234" s="95" customFormat="1" ht="15.75">
      <c r="A234" s="178"/>
    </row>
    <row r="235" s="95" customFormat="1" ht="15.75">
      <c r="A235" s="178"/>
    </row>
    <row r="236" s="95" customFormat="1" ht="15.75">
      <c r="A236" s="178"/>
    </row>
    <row r="237" s="95" customFormat="1" ht="15.75">
      <c r="A237" s="178"/>
    </row>
    <row r="238" s="95" customFormat="1" ht="15.75">
      <c r="A238" s="178"/>
    </row>
    <row r="239" s="95" customFormat="1" ht="15.75">
      <c r="A239" s="178"/>
    </row>
    <row r="240" s="95" customFormat="1" ht="15.75">
      <c r="A240" s="178"/>
    </row>
    <row r="241" s="95" customFormat="1" ht="15.75">
      <c r="A241" s="178"/>
    </row>
    <row r="242" s="95" customFormat="1" ht="15.75">
      <c r="A242" s="178"/>
    </row>
    <row r="243" s="95" customFormat="1" ht="15.75">
      <c r="A243" s="178"/>
    </row>
    <row r="244" s="95" customFormat="1" ht="15.75">
      <c r="A244" s="178"/>
    </row>
    <row r="245" s="95" customFormat="1" ht="15.75">
      <c r="A245" s="178"/>
    </row>
    <row r="246" s="95" customFormat="1" ht="15.75">
      <c r="A246" s="178"/>
    </row>
    <row r="247" s="95" customFormat="1" ht="15.75">
      <c r="A247" s="178"/>
    </row>
    <row r="248" s="95" customFormat="1" ht="15.75">
      <c r="A248" s="178"/>
    </row>
    <row r="249" s="95" customFormat="1" ht="15.75">
      <c r="A249" s="178"/>
    </row>
    <row r="250" s="95" customFormat="1" ht="15.75">
      <c r="A250" s="178"/>
    </row>
    <row r="251" s="95" customFormat="1" ht="15.75">
      <c r="A251" s="178"/>
    </row>
    <row r="252" s="95" customFormat="1" ht="15.75">
      <c r="A252" s="178"/>
    </row>
    <row r="253" s="95" customFormat="1" ht="15.75">
      <c r="A253" s="178"/>
    </row>
    <row r="254" s="95" customFormat="1" ht="15.75">
      <c r="A254" s="178"/>
    </row>
    <row r="255" s="95" customFormat="1" ht="15.75">
      <c r="A255" s="178"/>
    </row>
    <row r="256" s="95" customFormat="1" ht="15.75">
      <c r="A256" s="178"/>
    </row>
    <row r="257" s="95" customFormat="1" ht="15.75">
      <c r="A257" s="178"/>
    </row>
    <row r="258" s="95" customFormat="1" ht="15.75">
      <c r="A258" s="178"/>
    </row>
    <row r="259" s="95" customFormat="1" ht="15.75">
      <c r="A259" s="178"/>
    </row>
    <row r="260" s="95" customFormat="1" ht="15.75">
      <c r="A260" s="178"/>
    </row>
    <row r="261" s="95" customFormat="1" ht="15.75">
      <c r="A261" s="178"/>
    </row>
    <row r="262" s="95" customFormat="1" ht="15.75">
      <c r="A262" s="178"/>
    </row>
    <row r="263" s="95" customFormat="1" ht="15.75">
      <c r="A263" s="178"/>
    </row>
    <row r="264" s="95" customFormat="1" ht="15.75">
      <c r="A264" s="178"/>
    </row>
    <row r="265" s="95" customFormat="1" ht="15.75">
      <c r="A265" s="178"/>
    </row>
    <row r="266" s="95" customFormat="1" ht="15.75">
      <c r="A266" s="178"/>
    </row>
    <row r="267" s="95" customFormat="1" ht="15.75">
      <c r="A267" s="178"/>
    </row>
    <row r="268" s="95" customFormat="1" ht="15.75">
      <c r="A268" s="178"/>
    </row>
    <row r="269" s="95" customFormat="1" ht="15.75">
      <c r="A269" s="178"/>
    </row>
    <row r="270" s="95" customFormat="1" ht="15.75">
      <c r="A270" s="178"/>
    </row>
    <row r="271" s="95" customFormat="1" ht="15.75">
      <c r="A271" s="178"/>
    </row>
    <row r="272" s="95" customFormat="1" ht="15.75">
      <c r="A272" s="178"/>
    </row>
    <row r="273" s="95" customFormat="1" ht="15.75">
      <c r="A273" s="178"/>
    </row>
    <row r="274" s="95" customFormat="1" ht="15.75">
      <c r="A274" s="178"/>
    </row>
    <row r="275" s="95" customFormat="1" ht="15.75">
      <c r="A275" s="178"/>
    </row>
    <row r="276" s="95" customFormat="1" ht="15.75">
      <c r="A276" s="178"/>
    </row>
    <row r="277" s="95" customFormat="1" ht="15.75">
      <c r="A277" s="178"/>
    </row>
    <row r="278" s="95" customFormat="1" ht="15.75">
      <c r="A278" s="178"/>
    </row>
    <row r="279" s="95" customFormat="1" ht="15.75">
      <c r="A279" s="178"/>
    </row>
    <row r="280" s="95" customFormat="1" ht="15.75">
      <c r="A280" s="178"/>
    </row>
    <row r="281" s="95" customFormat="1" ht="15.75">
      <c r="A281" s="178"/>
    </row>
    <row r="282" s="95" customFormat="1" ht="15.75">
      <c r="A282" s="178"/>
    </row>
    <row r="283" s="95" customFormat="1" ht="15.75">
      <c r="A283" s="178"/>
    </row>
    <row r="284" s="95" customFormat="1" ht="15.75">
      <c r="A284" s="178"/>
    </row>
    <row r="285" s="95" customFormat="1" ht="15.75">
      <c r="A285" s="178"/>
    </row>
    <row r="286" s="95" customFormat="1" ht="15.75">
      <c r="A286" s="178"/>
    </row>
    <row r="287" s="95" customFormat="1" ht="15.75">
      <c r="A287" s="178"/>
    </row>
    <row r="288" s="95" customFormat="1" ht="15.75">
      <c r="A288" s="178"/>
    </row>
    <row r="289" s="95" customFormat="1" ht="15.75">
      <c r="A289" s="178"/>
    </row>
    <row r="290" s="95" customFormat="1" ht="15.75">
      <c r="A290" s="178"/>
    </row>
    <row r="291" s="95" customFormat="1" ht="15.75">
      <c r="A291" s="178"/>
    </row>
    <row r="292" s="95" customFormat="1" ht="15.75">
      <c r="A292" s="178"/>
    </row>
    <row r="293" s="95" customFormat="1" ht="15.75">
      <c r="A293" s="178"/>
    </row>
    <row r="294" s="95" customFormat="1" ht="15.75">
      <c r="A294" s="178"/>
    </row>
    <row r="295" s="95" customFormat="1" ht="15.75">
      <c r="A295" s="178"/>
    </row>
    <row r="296" s="95" customFormat="1" ht="15.75">
      <c r="A296" s="178"/>
    </row>
    <row r="297" s="95" customFormat="1" ht="15.75">
      <c r="A297" s="178"/>
    </row>
    <row r="298" s="95" customFormat="1" ht="15.75">
      <c r="A298" s="178"/>
    </row>
    <row r="299" s="95" customFormat="1" ht="15.75">
      <c r="A299" s="178"/>
    </row>
    <row r="300" s="95" customFormat="1" ht="15.75">
      <c r="A300" s="178"/>
    </row>
    <row r="301" s="95" customFormat="1" ht="15.75">
      <c r="A301" s="178"/>
    </row>
    <row r="302" s="95" customFormat="1" ht="15.75">
      <c r="A302" s="178"/>
    </row>
    <row r="303" s="95" customFormat="1" ht="15.75">
      <c r="A303" s="178"/>
    </row>
    <row r="304" s="95" customFormat="1" ht="15.75">
      <c r="A304" s="178"/>
    </row>
    <row r="305" s="95" customFormat="1" ht="15.75">
      <c r="A305" s="178"/>
    </row>
    <row r="306" s="95" customFormat="1" ht="15.75">
      <c r="A306" s="178"/>
    </row>
    <row r="307" s="95" customFormat="1" ht="15.75">
      <c r="A307" s="178"/>
    </row>
    <row r="308" s="95" customFormat="1" ht="15.75">
      <c r="A308" s="178"/>
    </row>
    <row r="309" s="95" customFormat="1" ht="15.75">
      <c r="A309" s="178"/>
    </row>
    <row r="310" s="95" customFormat="1" ht="15.75">
      <c r="A310" s="178"/>
    </row>
    <row r="311" s="95" customFormat="1" ht="15.75">
      <c r="A311" s="178"/>
    </row>
    <row r="312" s="95" customFormat="1" ht="15.75">
      <c r="A312" s="178"/>
    </row>
    <row r="313" s="95" customFormat="1" ht="15.75">
      <c r="A313" s="178"/>
    </row>
    <row r="314" s="95" customFormat="1" ht="15.75">
      <c r="A314" s="178"/>
    </row>
    <row r="315" s="95" customFormat="1" ht="15.75">
      <c r="A315" s="178"/>
    </row>
    <row r="316" s="95" customFormat="1" ht="15.75">
      <c r="A316" s="178"/>
    </row>
    <row r="317" s="95" customFormat="1" ht="15.75">
      <c r="A317" s="178"/>
    </row>
    <row r="318" s="95" customFormat="1" ht="15.75">
      <c r="A318" s="178"/>
    </row>
    <row r="319" s="95" customFormat="1" ht="15.75">
      <c r="A319" s="178"/>
    </row>
    <row r="320" s="95" customFormat="1" ht="15.75">
      <c r="A320" s="178"/>
    </row>
    <row r="321" s="95" customFormat="1" ht="15.75">
      <c r="A321" s="178"/>
    </row>
    <row r="322" s="95" customFormat="1" ht="15.75">
      <c r="A322" s="178"/>
    </row>
    <row r="323" s="95" customFormat="1" ht="15.75">
      <c r="A323" s="178"/>
    </row>
    <row r="324" s="95" customFormat="1" ht="15.75">
      <c r="A324" s="178"/>
    </row>
    <row r="325" s="95" customFormat="1" ht="15.75">
      <c r="A325" s="178"/>
    </row>
    <row r="326" s="95" customFormat="1" ht="15.75">
      <c r="A326" s="178"/>
    </row>
    <row r="327" s="95" customFormat="1" ht="15.75">
      <c r="A327" s="178"/>
    </row>
    <row r="328" s="95" customFormat="1" ht="15.75">
      <c r="A328" s="178"/>
    </row>
    <row r="329" s="95" customFormat="1" ht="15.75">
      <c r="A329" s="178"/>
    </row>
    <row r="330" s="95" customFormat="1" ht="15.75">
      <c r="A330" s="178"/>
    </row>
    <row r="331" s="95" customFormat="1" ht="15.75">
      <c r="A331" s="178"/>
    </row>
    <row r="332" s="95" customFormat="1" ht="15.75">
      <c r="A332" s="178"/>
    </row>
    <row r="333" s="95" customFormat="1" ht="15.75">
      <c r="A333" s="178"/>
    </row>
    <row r="334" s="95" customFormat="1" ht="15.75">
      <c r="A334" s="178"/>
    </row>
    <row r="335" s="95" customFormat="1" ht="15.75">
      <c r="A335" s="178"/>
    </row>
    <row r="336" s="95" customFormat="1" ht="15.75">
      <c r="A336" s="178"/>
    </row>
    <row r="337" s="95" customFormat="1" ht="15.75">
      <c r="A337" s="178"/>
    </row>
    <row r="338" s="95" customFormat="1" ht="15.75">
      <c r="A338" s="178"/>
    </row>
    <row r="339" s="95" customFormat="1" ht="15.75">
      <c r="A339" s="178"/>
    </row>
    <row r="340" s="95" customFormat="1" ht="15.75">
      <c r="A340" s="178"/>
    </row>
    <row r="341" s="95" customFormat="1" ht="15.75">
      <c r="A341" s="178"/>
    </row>
    <row r="342" s="95" customFormat="1" ht="15.75">
      <c r="A342" s="178"/>
    </row>
    <row r="343" s="95" customFormat="1" ht="15.75">
      <c r="A343" s="178"/>
    </row>
    <row r="344" s="95" customFormat="1" ht="15.75">
      <c r="A344" s="178"/>
    </row>
    <row r="345" s="95" customFormat="1" ht="15.75">
      <c r="A345" s="178"/>
    </row>
    <row r="346" s="95" customFormat="1" ht="15.75">
      <c r="A346" s="178"/>
    </row>
    <row r="347" s="95" customFormat="1" ht="15.75">
      <c r="A347" s="178"/>
    </row>
    <row r="348" s="95" customFormat="1" ht="15.75">
      <c r="A348" s="178"/>
    </row>
    <row r="349" s="95" customFormat="1" ht="15.75">
      <c r="A349" s="178"/>
    </row>
    <row r="350" s="95" customFormat="1" ht="15.75">
      <c r="A350" s="178"/>
    </row>
    <row r="351" s="95" customFormat="1" ht="15.75">
      <c r="A351" s="178"/>
    </row>
    <row r="352" s="95" customFormat="1" ht="15.75">
      <c r="A352" s="178"/>
    </row>
    <row r="353" s="95" customFormat="1" ht="15.75">
      <c r="A353" s="178"/>
    </row>
    <row r="354" s="95" customFormat="1" ht="15.75">
      <c r="A354" s="178"/>
    </row>
    <row r="355" s="95" customFormat="1" ht="15.75">
      <c r="A355" s="178"/>
    </row>
    <row r="356" s="95" customFormat="1" ht="15.75">
      <c r="A356" s="178"/>
    </row>
    <row r="357" s="95" customFormat="1" ht="15.75">
      <c r="A357" s="178"/>
    </row>
    <row r="358" s="95" customFormat="1" ht="15.75">
      <c r="A358" s="178"/>
    </row>
    <row r="359" s="95" customFormat="1" ht="15.75">
      <c r="A359" s="178"/>
    </row>
    <row r="360" s="95" customFormat="1" ht="15.75">
      <c r="A360" s="178"/>
    </row>
    <row r="361" s="95" customFormat="1" ht="15.75">
      <c r="A361" s="178"/>
    </row>
    <row r="362" s="95" customFormat="1" ht="15.75">
      <c r="A362" s="178"/>
    </row>
    <row r="363" s="95" customFormat="1" ht="15.75">
      <c r="A363" s="178"/>
    </row>
    <row r="364" s="95" customFormat="1" ht="15.75">
      <c r="A364" s="178"/>
    </row>
    <row r="365" s="95" customFormat="1" ht="15.75">
      <c r="A365" s="178"/>
    </row>
    <row r="366" s="95" customFormat="1" ht="15.75">
      <c r="A366" s="178"/>
    </row>
    <row r="367" s="95" customFormat="1" ht="15.75">
      <c r="A367" s="178"/>
    </row>
    <row r="368" s="95" customFormat="1" ht="15.75">
      <c r="A368" s="178"/>
    </row>
    <row r="369" s="95" customFormat="1" ht="15.75">
      <c r="A369" s="178"/>
    </row>
    <row r="370" s="95" customFormat="1" ht="15.75">
      <c r="A370" s="178"/>
    </row>
    <row r="371" s="95" customFormat="1" ht="15.75">
      <c r="A371" s="178"/>
    </row>
    <row r="372" s="95" customFormat="1" ht="15.75">
      <c r="A372" s="178"/>
    </row>
    <row r="373" s="95" customFormat="1" ht="15.75">
      <c r="A373" s="178"/>
    </row>
    <row r="374" s="95" customFormat="1" ht="15.75">
      <c r="A374" s="178"/>
    </row>
    <row r="375" s="95" customFormat="1" ht="15.75">
      <c r="A375" s="178"/>
    </row>
    <row r="376" s="95" customFormat="1" ht="15.75">
      <c r="A376" s="178"/>
    </row>
    <row r="377" s="95" customFormat="1" ht="15.75">
      <c r="A377" s="178"/>
    </row>
    <row r="378" s="95" customFormat="1" ht="15.75">
      <c r="A378" s="178"/>
    </row>
    <row r="379" s="95" customFormat="1" ht="15.75">
      <c r="A379" s="178"/>
    </row>
    <row r="380" s="95" customFormat="1" ht="15.75">
      <c r="A380" s="178"/>
    </row>
    <row r="381" s="95" customFormat="1" ht="15.75">
      <c r="A381" s="178"/>
    </row>
    <row r="382" s="95" customFormat="1" ht="15.75">
      <c r="A382" s="178"/>
    </row>
    <row r="383" s="95" customFormat="1" ht="15.75">
      <c r="A383" s="178"/>
    </row>
    <row r="384" s="95" customFormat="1" ht="15.75">
      <c r="A384" s="178"/>
    </row>
    <row r="385" s="95" customFormat="1" ht="15.75">
      <c r="A385" s="178"/>
    </row>
    <row r="386" s="95" customFormat="1" ht="15.75">
      <c r="A386" s="178"/>
    </row>
    <row r="387" s="95" customFormat="1" ht="15.75">
      <c r="A387" s="178"/>
    </row>
    <row r="388" s="95" customFormat="1" ht="15.75">
      <c r="A388" s="178"/>
    </row>
    <row r="389" s="95" customFormat="1" ht="15.75">
      <c r="A389" s="178"/>
    </row>
    <row r="390" s="95" customFormat="1" ht="15.75">
      <c r="A390" s="178"/>
    </row>
    <row r="391" s="95" customFormat="1" ht="15.75">
      <c r="A391" s="178"/>
    </row>
    <row r="392" s="95" customFormat="1" ht="15.75">
      <c r="A392" s="178"/>
    </row>
    <row r="393" s="95" customFormat="1" ht="15.75">
      <c r="A393" s="178"/>
    </row>
    <row r="394" s="95" customFormat="1" ht="15.75">
      <c r="A394" s="178"/>
    </row>
    <row r="395" s="95" customFormat="1" ht="15.75">
      <c r="A395" s="178"/>
    </row>
    <row r="396" s="95" customFormat="1" ht="15.75">
      <c r="A396" s="178"/>
    </row>
    <row r="397" s="95" customFormat="1" ht="15.75">
      <c r="A397" s="178"/>
    </row>
    <row r="398" s="95" customFormat="1" ht="15.75">
      <c r="A398" s="178"/>
    </row>
    <row r="399" s="95" customFormat="1" ht="15.75">
      <c r="A399" s="178"/>
    </row>
    <row r="400" s="95" customFormat="1" ht="15.75">
      <c r="A400" s="178"/>
    </row>
    <row r="401" s="95" customFormat="1" ht="15.75">
      <c r="A401" s="178"/>
    </row>
    <row r="402" s="95" customFormat="1" ht="15.75">
      <c r="A402" s="178"/>
    </row>
    <row r="403" s="95" customFormat="1" ht="15.75">
      <c r="A403" s="178"/>
    </row>
    <row r="404" s="95" customFormat="1" ht="15.75">
      <c r="A404" s="178"/>
    </row>
    <row r="405" s="95" customFormat="1" ht="15.75">
      <c r="A405" s="178"/>
    </row>
    <row r="406" s="95" customFormat="1" ht="15.75">
      <c r="A406" s="178"/>
    </row>
    <row r="407" s="95" customFormat="1" ht="15.75">
      <c r="A407" s="178"/>
    </row>
    <row r="408" s="95" customFormat="1" ht="15.75">
      <c r="A408" s="178"/>
    </row>
    <row r="409" s="95" customFormat="1" ht="15.75">
      <c r="A409" s="178"/>
    </row>
    <row r="410" s="95" customFormat="1" ht="15.75">
      <c r="A410" s="178"/>
    </row>
    <row r="411" s="95" customFormat="1" ht="15.75">
      <c r="A411" s="178"/>
    </row>
    <row r="412" s="95" customFormat="1" ht="15.75">
      <c r="A412" s="178"/>
    </row>
    <row r="413" s="95" customFormat="1" ht="15.75">
      <c r="A413" s="178"/>
    </row>
    <row r="414" s="95" customFormat="1" ht="15.75">
      <c r="A414" s="178"/>
    </row>
    <row r="415" s="95" customFormat="1" ht="15.75">
      <c r="A415" s="178"/>
    </row>
    <row r="416" s="95" customFormat="1" ht="15.75">
      <c r="A416" s="178"/>
    </row>
    <row r="417" s="95" customFormat="1" ht="15.75">
      <c r="A417" s="178"/>
    </row>
    <row r="418" s="95" customFormat="1" ht="15.75">
      <c r="A418" s="178"/>
    </row>
    <row r="419" s="95" customFormat="1" ht="15.75">
      <c r="A419" s="178"/>
    </row>
    <row r="420" s="95" customFormat="1" ht="15.75">
      <c r="A420" s="178"/>
    </row>
    <row r="421" s="95" customFormat="1" ht="15.75">
      <c r="A421" s="178"/>
    </row>
    <row r="422" s="95" customFormat="1" ht="15.75">
      <c r="A422" s="178"/>
    </row>
    <row r="423" s="95" customFormat="1" ht="15.75">
      <c r="A423" s="178"/>
    </row>
    <row r="424" s="95" customFormat="1" ht="15.75">
      <c r="A424" s="178"/>
    </row>
    <row r="425" s="95" customFormat="1" ht="15.75">
      <c r="A425" s="178"/>
    </row>
    <row r="426" s="95" customFormat="1" ht="15.75">
      <c r="A426" s="178"/>
    </row>
    <row r="427" s="95" customFormat="1" ht="15.75">
      <c r="A427" s="178"/>
    </row>
    <row r="428" s="95" customFormat="1" ht="15.75">
      <c r="A428" s="178"/>
    </row>
    <row r="429" s="95" customFormat="1" ht="15.75">
      <c r="A429" s="178"/>
    </row>
    <row r="430" s="95" customFormat="1" ht="15.75">
      <c r="A430" s="178"/>
    </row>
    <row r="431" s="95" customFormat="1" ht="15.75">
      <c r="A431" s="178"/>
    </row>
    <row r="432" s="95" customFormat="1" ht="15.75">
      <c r="A432" s="178"/>
    </row>
    <row r="433" s="95" customFormat="1" ht="15.75">
      <c r="A433" s="178"/>
    </row>
    <row r="434" s="95" customFormat="1" ht="15.75">
      <c r="A434" s="178"/>
    </row>
    <row r="435" s="95" customFormat="1" ht="15.75">
      <c r="A435" s="178"/>
    </row>
    <row r="436" s="95" customFormat="1" ht="15.75">
      <c r="A436" s="178"/>
    </row>
  </sheetData>
  <sheetProtection/>
  <mergeCells count="12">
    <mergeCell ref="B2:K2"/>
    <mergeCell ref="B3:K3"/>
    <mergeCell ref="D4:E4"/>
    <mergeCell ref="F4:J4"/>
    <mergeCell ref="A6:B6"/>
    <mergeCell ref="B67:K67"/>
    <mergeCell ref="B68:K68"/>
    <mergeCell ref="B69:K69"/>
    <mergeCell ref="A4:A5"/>
    <mergeCell ref="B4:B5"/>
    <mergeCell ref="C4:C5"/>
    <mergeCell ref="K4:K5"/>
  </mergeCells>
  <printOptions horizontalCentered="1"/>
  <pageMargins left="0.51" right="0.35" top="0.59" bottom="0.51" header="0.51" footer="0.12"/>
  <pageSetup firstPageNumber="1" useFirstPageNumber="1" horizontalDpi="600" verticalDpi="600" orientation="landscape" paperSize="9"/>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T256"/>
  <sheetViews>
    <sheetView view="pageBreakPreview" zoomScaleNormal="85" zoomScaleSheetLayoutView="100" workbookViewId="0" topLeftCell="A1">
      <pane ySplit="6" topLeftCell="A190" activePane="bottomLeft" state="frozen"/>
      <selection pane="bottomLeft" activeCell="C4" sqref="C4:E4"/>
    </sheetView>
  </sheetViews>
  <sheetFormatPr defaultColWidth="9.00390625" defaultRowHeight="14.25"/>
  <cols>
    <col min="1" max="1" width="12.25390625" style="88" customWidth="1"/>
    <col min="2" max="2" width="6.25390625" style="88" customWidth="1"/>
    <col min="3" max="3" width="7.00390625" style="88" customWidth="1"/>
    <col min="4" max="4" width="5.875" style="88" customWidth="1"/>
    <col min="5" max="5" width="6.125" style="88" customWidth="1"/>
    <col min="6" max="6" width="8.625" style="95" customWidth="1"/>
    <col min="7" max="7" width="7.50390625" style="88" customWidth="1"/>
    <col min="8" max="8" width="7.125" style="88" customWidth="1"/>
    <col min="9" max="10" width="4.125" style="88" customWidth="1"/>
    <col min="11" max="11" width="5.875" style="88" customWidth="1"/>
    <col min="12" max="12" width="5.75390625" style="88" customWidth="1"/>
    <col min="13" max="13" width="5.125" style="88" customWidth="1"/>
    <col min="14" max="14" width="6.125" style="88" customWidth="1"/>
    <col min="15" max="15" width="8.25390625" style="88" customWidth="1"/>
    <col min="16" max="16" width="5.375" style="88" customWidth="1"/>
    <col min="17" max="17" width="5.50390625" style="88" customWidth="1"/>
    <col min="18" max="18" width="7.625" style="88" customWidth="1"/>
    <col min="19" max="19" width="6.25390625" style="88" customWidth="1"/>
    <col min="20" max="20" width="7.875" style="88" customWidth="1"/>
    <col min="21" max="16384" width="9.00390625" style="88" customWidth="1"/>
  </cols>
  <sheetData>
    <row r="1" spans="1:6" s="88" customFormat="1" ht="20.25">
      <c r="A1" s="96" t="s">
        <v>122</v>
      </c>
      <c r="F1" s="95"/>
    </row>
    <row r="2" spans="1:20" s="89" customFormat="1" ht="30.75" customHeight="1">
      <c r="A2" s="97" t="s">
        <v>123</v>
      </c>
      <c r="B2" s="98"/>
      <c r="C2" s="98"/>
      <c r="D2" s="98"/>
      <c r="E2" s="98"/>
      <c r="F2" s="99"/>
      <c r="G2" s="98"/>
      <c r="H2" s="98"/>
      <c r="I2" s="98"/>
      <c r="J2" s="98"/>
      <c r="K2" s="98"/>
      <c r="L2" s="98"/>
      <c r="M2" s="98"/>
      <c r="N2" s="98"/>
      <c r="O2" s="98"/>
      <c r="P2" s="98"/>
      <c r="Q2" s="98"/>
      <c r="R2" s="98"/>
      <c r="S2" s="98"/>
      <c r="T2" s="98"/>
    </row>
    <row r="3" spans="1:20" s="90" customFormat="1" ht="18" customHeight="1">
      <c r="A3" s="100" t="s">
        <v>124</v>
      </c>
      <c r="B3" s="100"/>
      <c r="C3" s="101"/>
      <c r="D3" s="102"/>
      <c r="E3" s="102"/>
      <c r="F3" s="103"/>
      <c r="G3" s="102"/>
      <c r="H3" s="102"/>
      <c r="I3" s="102"/>
      <c r="J3" s="102"/>
      <c r="K3" s="102"/>
      <c r="L3" s="102"/>
      <c r="M3" s="102"/>
      <c r="N3" s="102"/>
      <c r="O3" s="102"/>
      <c r="P3" s="102"/>
      <c r="Q3" s="102"/>
      <c r="R3" s="102"/>
      <c r="S3" s="102"/>
      <c r="T3" s="123"/>
    </row>
    <row r="4" spans="1:20" s="90" customFormat="1" ht="25.5" customHeight="1">
      <c r="A4" s="104" t="s">
        <v>125</v>
      </c>
      <c r="B4" s="104" t="s">
        <v>126</v>
      </c>
      <c r="C4" s="104" t="s">
        <v>127</v>
      </c>
      <c r="D4" s="104"/>
      <c r="E4" s="104"/>
      <c r="F4" s="105" t="s">
        <v>128</v>
      </c>
      <c r="G4" s="104"/>
      <c r="H4" s="104"/>
      <c r="I4" s="104"/>
      <c r="J4" s="104"/>
      <c r="K4" s="104"/>
      <c r="L4" s="104"/>
      <c r="M4" s="104"/>
      <c r="N4" s="104" t="s">
        <v>129</v>
      </c>
      <c r="O4" s="104"/>
      <c r="P4" s="104"/>
      <c r="Q4" s="104"/>
      <c r="R4" s="104"/>
      <c r="S4" s="104" t="s">
        <v>130</v>
      </c>
      <c r="T4" s="104" t="s">
        <v>131</v>
      </c>
    </row>
    <row r="5" spans="1:20" s="90" customFormat="1" ht="21" customHeight="1">
      <c r="A5" s="104"/>
      <c r="B5" s="104"/>
      <c r="C5" s="104" t="s">
        <v>132</v>
      </c>
      <c r="D5" s="104" t="s">
        <v>133</v>
      </c>
      <c r="E5" s="104"/>
      <c r="F5" s="105" t="s">
        <v>134</v>
      </c>
      <c r="G5" s="106" t="s">
        <v>135</v>
      </c>
      <c r="H5" s="107"/>
      <c r="I5" s="107"/>
      <c r="J5" s="118"/>
      <c r="K5" s="119" t="s">
        <v>136</v>
      </c>
      <c r="L5" s="104" t="s">
        <v>137</v>
      </c>
      <c r="M5" s="104" t="s">
        <v>138</v>
      </c>
      <c r="N5" s="104" t="s">
        <v>139</v>
      </c>
      <c r="O5" s="104"/>
      <c r="P5" s="104" t="s">
        <v>140</v>
      </c>
      <c r="Q5" s="104"/>
      <c r="R5" s="104"/>
      <c r="S5" s="104"/>
      <c r="T5" s="104"/>
    </row>
    <row r="6" spans="1:20" s="90" customFormat="1" ht="27.75" customHeight="1">
      <c r="A6" s="104"/>
      <c r="B6" s="104"/>
      <c r="C6" s="104"/>
      <c r="D6" s="104" t="s">
        <v>141</v>
      </c>
      <c r="E6" s="104" t="s">
        <v>142</v>
      </c>
      <c r="F6" s="108"/>
      <c r="G6" s="104" t="s">
        <v>143</v>
      </c>
      <c r="H6" s="104" t="s">
        <v>144</v>
      </c>
      <c r="I6" s="104" t="s">
        <v>145</v>
      </c>
      <c r="J6" s="120" t="s">
        <v>146</v>
      </c>
      <c r="K6" s="104"/>
      <c r="L6" s="104"/>
      <c r="M6" s="104"/>
      <c r="N6" s="104" t="s">
        <v>147</v>
      </c>
      <c r="O6" s="104" t="s">
        <v>148</v>
      </c>
      <c r="P6" s="104" t="s">
        <v>149</v>
      </c>
      <c r="Q6" s="104" t="s">
        <v>150</v>
      </c>
      <c r="R6" s="104" t="s">
        <v>148</v>
      </c>
      <c r="S6" s="104"/>
      <c r="T6" s="104"/>
    </row>
    <row r="7" spans="1:20" s="90" customFormat="1" ht="12.75">
      <c r="A7" s="52" t="s">
        <v>134</v>
      </c>
      <c r="B7" s="52"/>
      <c r="C7" s="104">
        <f>SUM(C8,C87,C181,C199,C226,C242,C247,)</f>
        <v>6037.4745</v>
      </c>
      <c r="D7" s="104">
        <f>SUM(D8,D87,D181,D199,D226,D242,D247,)</f>
        <v>54</v>
      </c>
      <c r="E7" s="104">
        <f>SUM(E8,E87,E181,E199,E226,E242,E247,)</f>
        <v>6328</v>
      </c>
      <c r="F7" s="109">
        <f>SUM(G7:M7)</f>
        <v>15211.410499999998</v>
      </c>
      <c r="G7" s="104">
        <f>SUM(G8,G87,G181,G199,G226,G242,G247,)</f>
        <v>9042.279999999999</v>
      </c>
      <c r="H7" s="104">
        <f aca="true" t="shared" si="0" ref="F7:R7">SUM(H8,H87,H181,H199,H226,H242,H247,)</f>
        <v>3882.1304999999998</v>
      </c>
      <c r="I7" s="104">
        <f t="shared" si="0"/>
        <v>187</v>
      </c>
      <c r="J7" s="104">
        <f t="shared" si="0"/>
        <v>0</v>
      </c>
      <c r="K7" s="104">
        <f t="shared" si="0"/>
        <v>2100</v>
      </c>
      <c r="L7" s="104">
        <f t="shared" si="0"/>
        <v>0</v>
      </c>
      <c r="M7" s="104">
        <f t="shared" si="0"/>
        <v>0</v>
      </c>
      <c r="N7" s="104">
        <f t="shared" si="0"/>
        <v>55</v>
      </c>
      <c r="O7" s="121">
        <f t="shared" si="0"/>
        <v>4524.2</v>
      </c>
      <c r="P7" s="122">
        <f t="shared" si="0"/>
        <v>2796.4</v>
      </c>
      <c r="Q7" s="122">
        <f t="shared" si="0"/>
        <v>11213.9</v>
      </c>
      <c r="R7" s="121">
        <f t="shared" si="0"/>
        <v>1311.5605</v>
      </c>
      <c r="S7" s="52"/>
      <c r="T7" s="52"/>
    </row>
    <row r="8" spans="1:20" s="90" customFormat="1" ht="12.75">
      <c r="A8" s="110" t="s">
        <v>151</v>
      </c>
      <c r="B8" s="52"/>
      <c r="C8" s="52">
        <f aca="true" t="shared" si="1" ref="C8:R8">SUM(C9,C40,C76,C81,C86)</f>
        <v>3650.0945</v>
      </c>
      <c r="D8" s="52">
        <f t="shared" si="1"/>
        <v>38</v>
      </c>
      <c r="E8" s="52">
        <f t="shared" si="1"/>
        <v>4380</v>
      </c>
      <c r="F8" s="108">
        <f>SUM(G8:M8)</f>
        <v>6457.369999999999</v>
      </c>
      <c r="G8" s="52">
        <f t="shared" si="1"/>
        <v>4140.15</v>
      </c>
      <c r="H8" s="52">
        <f t="shared" si="1"/>
        <v>2130.22</v>
      </c>
      <c r="I8" s="52">
        <f t="shared" si="1"/>
        <v>187</v>
      </c>
      <c r="J8" s="52">
        <f t="shared" si="1"/>
        <v>0</v>
      </c>
      <c r="K8" s="52">
        <f t="shared" si="1"/>
        <v>0</v>
      </c>
      <c r="L8" s="52">
        <f t="shared" si="1"/>
        <v>0</v>
      </c>
      <c r="M8" s="52">
        <f t="shared" si="1"/>
        <v>0</v>
      </c>
      <c r="N8" s="52">
        <f t="shared" si="1"/>
        <v>39</v>
      </c>
      <c r="O8" s="52">
        <f t="shared" si="1"/>
        <v>2617.2</v>
      </c>
      <c r="P8" s="52">
        <f t="shared" si="1"/>
        <v>713.4</v>
      </c>
      <c r="Q8" s="52">
        <f t="shared" si="1"/>
        <v>2573.9</v>
      </c>
      <c r="R8" s="52">
        <f t="shared" si="1"/>
        <v>0</v>
      </c>
      <c r="S8" s="52"/>
      <c r="T8" s="52"/>
    </row>
    <row r="9" spans="1:20" s="90" customFormat="1" ht="12.75">
      <c r="A9" s="110" t="s">
        <v>152</v>
      </c>
      <c r="B9" s="52"/>
      <c r="C9" s="52">
        <f aca="true" t="shared" si="2" ref="C9:F9">SUM(C10,C12,C23,C25,C38)</f>
        <v>47.978</v>
      </c>
      <c r="D9" s="52">
        <f t="shared" si="2"/>
        <v>34</v>
      </c>
      <c r="E9" s="52">
        <f t="shared" si="2"/>
        <v>3994</v>
      </c>
      <c r="F9" s="108">
        <f>SUM(G9:M9)</f>
        <v>2625.48</v>
      </c>
      <c r="G9" s="52">
        <f>SUM(G10,G12,G23,G25,G38,)</f>
        <v>904.1500000000001</v>
      </c>
      <c r="H9" s="52">
        <f aca="true" t="shared" si="3" ref="H9:R9">SUM(H10,H12,H23,H25,H38)</f>
        <v>1657.33</v>
      </c>
      <c r="I9" s="52">
        <f t="shared" si="3"/>
        <v>64</v>
      </c>
      <c r="J9" s="52">
        <f t="shared" si="3"/>
        <v>0</v>
      </c>
      <c r="K9" s="52">
        <f t="shared" si="3"/>
        <v>0</v>
      </c>
      <c r="L9" s="52">
        <f t="shared" si="3"/>
        <v>0</v>
      </c>
      <c r="M9" s="52">
        <f t="shared" si="3"/>
        <v>0</v>
      </c>
      <c r="N9" s="52">
        <f t="shared" si="3"/>
        <v>34</v>
      </c>
      <c r="O9" s="52">
        <f t="shared" si="3"/>
        <v>1559.2</v>
      </c>
      <c r="P9" s="52">
        <f t="shared" si="3"/>
        <v>0</v>
      </c>
      <c r="Q9" s="52">
        <f t="shared" si="3"/>
        <v>0</v>
      </c>
      <c r="R9" s="52">
        <f t="shared" si="3"/>
        <v>0</v>
      </c>
      <c r="S9" s="52"/>
      <c r="T9" s="52"/>
    </row>
    <row r="10" spans="1:20" s="90" customFormat="1" ht="12.75">
      <c r="A10" s="110" t="s">
        <v>153</v>
      </c>
      <c r="B10" s="52" t="s">
        <v>154</v>
      </c>
      <c r="C10" s="52">
        <f aca="true" t="shared" si="4" ref="C10:R10">SUM(C11)</f>
        <v>0</v>
      </c>
      <c r="D10" s="52">
        <f t="shared" si="4"/>
        <v>0</v>
      </c>
      <c r="E10" s="52">
        <f t="shared" si="4"/>
        <v>0</v>
      </c>
      <c r="F10" s="108">
        <f aca="true" t="shared" si="5" ref="F7:F19">SUM(G10:M10)</f>
        <v>0</v>
      </c>
      <c r="G10" s="52">
        <f t="shared" si="4"/>
        <v>0</v>
      </c>
      <c r="H10" s="52">
        <f t="shared" si="4"/>
        <v>0</v>
      </c>
      <c r="I10" s="52">
        <f t="shared" si="4"/>
        <v>0</v>
      </c>
      <c r="J10" s="52">
        <f t="shared" si="4"/>
        <v>0</v>
      </c>
      <c r="K10" s="52">
        <f t="shared" si="4"/>
        <v>0</v>
      </c>
      <c r="L10" s="52">
        <f t="shared" si="4"/>
        <v>0</v>
      </c>
      <c r="M10" s="52">
        <f t="shared" si="4"/>
        <v>0</v>
      </c>
      <c r="N10" s="52">
        <f t="shared" si="4"/>
        <v>0</v>
      </c>
      <c r="O10" s="52">
        <f t="shared" si="4"/>
        <v>0</v>
      </c>
      <c r="P10" s="52">
        <f t="shared" si="4"/>
        <v>0</v>
      </c>
      <c r="Q10" s="52">
        <f t="shared" si="4"/>
        <v>0</v>
      </c>
      <c r="R10" s="52">
        <f t="shared" si="4"/>
        <v>0</v>
      </c>
      <c r="S10" s="52"/>
      <c r="T10" s="52"/>
    </row>
    <row r="11" spans="1:20" s="90" customFormat="1" ht="12.75">
      <c r="A11" s="110" t="s">
        <v>155</v>
      </c>
      <c r="B11" s="52"/>
      <c r="C11" s="52"/>
      <c r="D11" s="52"/>
      <c r="E11" s="52"/>
      <c r="F11" s="108">
        <f t="shared" si="5"/>
        <v>0</v>
      </c>
      <c r="G11" s="52"/>
      <c r="H11" s="52"/>
      <c r="I11" s="52"/>
      <c r="J11" s="52"/>
      <c r="K11" s="52"/>
      <c r="L11" s="52"/>
      <c r="M11" s="52"/>
      <c r="N11" s="52"/>
      <c r="O11" s="52"/>
      <c r="P11" s="52"/>
      <c r="Q11" s="52"/>
      <c r="R11" s="52"/>
      <c r="S11" s="52"/>
      <c r="T11" s="52"/>
    </row>
    <row r="12" spans="1:20" s="91" customFormat="1" ht="12.75" customHeight="1">
      <c r="A12" s="110" t="s">
        <v>156</v>
      </c>
      <c r="B12" s="52" t="s">
        <v>154</v>
      </c>
      <c r="C12" s="52">
        <f>SUM(C13:C20)</f>
        <v>47.978</v>
      </c>
      <c r="D12" s="52">
        <f>SUM(D22)</f>
        <v>0</v>
      </c>
      <c r="E12" s="52">
        <f>SUM(E22)</f>
        <v>0</v>
      </c>
      <c r="F12" s="108">
        <f t="shared" si="5"/>
        <v>482.28</v>
      </c>
      <c r="G12" s="52">
        <f>SUM(G13:G22)</f>
        <v>366.95</v>
      </c>
      <c r="H12" s="52">
        <f aca="true" t="shared" si="6" ref="F12:R12">SUM(H13:H22)</f>
        <v>115.33</v>
      </c>
      <c r="I12" s="52">
        <f t="shared" si="6"/>
        <v>0</v>
      </c>
      <c r="J12" s="52">
        <f t="shared" si="6"/>
        <v>0</v>
      </c>
      <c r="K12" s="52">
        <f t="shared" si="6"/>
        <v>0</v>
      </c>
      <c r="L12" s="52">
        <f t="shared" si="6"/>
        <v>0</v>
      </c>
      <c r="M12" s="52">
        <f t="shared" si="6"/>
        <v>0</v>
      </c>
      <c r="N12" s="52">
        <f t="shared" si="6"/>
        <v>0</v>
      </c>
      <c r="O12" s="52">
        <f t="shared" si="6"/>
        <v>0</v>
      </c>
      <c r="P12" s="52">
        <f t="shared" si="6"/>
        <v>0</v>
      </c>
      <c r="Q12" s="52">
        <f t="shared" si="6"/>
        <v>0</v>
      </c>
      <c r="R12" s="52">
        <f t="shared" si="6"/>
        <v>0</v>
      </c>
      <c r="S12" s="52"/>
      <c r="T12" s="52"/>
    </row>
    <row r="13" spans="1:20" s="90" customFormat="1" ht="30.75" customHeight="1">
      <c r="A13" s="110" t="s">
        <v>157</v>
      </c>
      <c r="B13" s="52" t="s">
        <v>154</v>
      </c>
      <c r="C13" s="52">
        <v>4</v>
      </c>
      <c r="D13" s="52"/>
      <c r="E13" s="52"/>
      <c r="F13" s="108">
        <f t="shared" si="5"/>
        <v>31.65</v>
      </c>
      <c r="G13" s="52">
        <v>31.65</v>
      </c>
      <c r="H13" s="52"/>
      <c r="I13" s="52"/>
      <c r="J13" s="52"/>
      <c r="K13" s="52"/>
      <c r="L13" s="52"/>
      <c r="M13" s="52"/>
      <c r="N13" s="52"/>
      <c r="O13" s="52"/>
      <c r="P13" s="52"/>
      <c r="Q13" s="52"/>
      <c r="R13" s="52"/>
      <c r="S13" s="61" t="s">
        <v>158</v>
      </c>
      <c r="T13" s="61" t="s">
        <v>158</v>
      </c>
    </row>
    <row r="14" spans="1:20" s="90" customFormat="1" ht="30.75" customHeight="1">
      <c r="A14" s="110" t="s">
        <v>159</v>
      </c>
      <c r="B14" s="52" t="s">
        <v>154</v>
      </c>
      <c r="C14" s="52">
        <v>23</v>
      </c>
      <c r="D14" s="52"/>
      <c r="E14" s="52"/>
      <c r="F14" s="108">
        <f t="shared" si="5"/>
        <v>31.65</v>
      </c>
      <c r="G14" s="52">
        <v>31.65</v>
      </c>
      <c r="H14" s="52"/>
      <c r="I14" s="52"/>
      <c r="J14" s="52"/>
      <c r="K14" s="52"/>
      <c r="L14" s="52"/>
      <c r="M14" s="52"/>
      <c r="N14" s="52"/>
      <c r="O14" s="52"/>
      <c r="P14" s="52"/>
      <c r="Q14" s="52"/>
      <c r="R14" s="52"/>
      <c r="S14" s="61" t="s">
        <v>158</v>
      </c>
      <c r="T14" s="61" t="s">
        <v>158</v>
      </c>
    </row>
    <row r="15" spans="1:20" s="90" customFormat="1" ht="30.75" customHeight="1">
      <c r="A15" s="110" t="s">
        <v>160</v>
      </c>
      <c r="B15" s="52" t="s">
        <v>154</v>
      </c>
      <c r="C15" s="52"/>
      <c r="D15" s="52"/>
      <c r="E15" s="52"/>
      <c r="F15" s="108">
        <f t="shared" si="5"/>
        <v>31.65</v>
      </c>
      <c r="G15" s="52">
        <v>31.65</v>
      </c>
      <c r="H15" s="52"/>
      <c r="I15" s="52"/>
      <c r="J15" s="52"/>
      <c r="K15" s="52"/>
      <c r="L15" s="52"/>
      <c r="M15" s="52"/>
      <c r="N15" s="52"/>
      <c r="O15" s="52"/>
      <c r="P15" s="52"/>
      <c r="Q15" s="52"/>
      <c r="R15" s="52"/>
      <c r="S15" s="61" t="s">
        <v>158</v>
      </c>
      <c r="T15" s="61" t="s">
        <v>158</v>
      </c>
    </row>
    <row r="16" spans="1:20" s="90" customFormat="1" ht="30.75" customHeight="1">
      <c r="A16" s="110" t="s">
        <v>161</v>
      </c>
      <c r="B16" s="52" t="s">
        <v>154</v>
      </c>
      <c r="C16" s="52">
        <v>5.775</v>
      </c>
      <c r="D16" s="52"/>
      <c r="E16" s="52"/>
      <c r="F16" s="108">
        <f t="shared" si="5"/>
        <v>75.075</v>
      </c>
      <c r="G16" s="52">
        <v>75.075</v>
      </c>
      <c r="H16" s="52"/>
      <c r="I16" s="52"/>
      <c r="J16" s="52"/>
      <c r="K16" s="52"/>
      <c r="L16" s="52"/>
      <c r="M16" s="52"/>
      <c r="N16" s="52"/>
      <c r="O16" s="52"/>
      <c r="P16" s="52"/>
      <c r="Q16" s="52"/>
      <c r="R16" s="52"/>
      <c r="S16" s="61" t="s">
        <v>158</v>
      </c>
      <c r="T16" s="61" t="s">
        <v>158</v>
      </c>
    </row>
    <row r="17" spans="1:20" s="90" customFormat="1" ht="30.75" customHeight="1">
      <c r="A17" s="110" t="s">
        <v>162</v>
      </c>
      <c r="B17" s="52" t="s">
        <v>154</v>
      </c>
      <c r="C17" s="52">
        <v>2.365</v>
      </c>
      <c r="D17" s="52"/>
      <c r="E17" s="52"/>
      <c r="F17" s="108">
        <f t="shared" si="5"/>
        <v>30.745</v>
      </c>
      <c r="G17" s="52">
        <v>30.745</v>
      </c>
      <c r="H17" s="52"/>
      <c r="I17" s="52"/>
      <c r="J17" s="52"/>
      <c r="K17" s="52"/>
      <c r="L17" s="52"/>
      <c r="M17" s="52"/>
      <c r="N17" s="52"/>
      <c r="O17" s="52"/>
      <c r="P17" s="52"/>
      <c r="Q17" s="52"/>
      <c r="R17" s="52"/>
      <c r="S17" s="61" t="s">
        <v>158</v>
      </c>
      <c r="T17" s="61" t="s">
        <v>158</v>
      </c>
    </row>
    <row r="18" spans="1:20" s="90" customFormat="1" ht="30.75" customHeight="1">
      <c r="A18" s="110" t="s">
        <v>163</v>
      </c>
      <c r="B18" s="52" t="s">
        <v>154</v>
      </c>
      <c r="C18" s="52">
        <v>4.096</v>
      </c>
      <c r="D18" s="52"/>
      <c r="E18" s="52"/>
      <c r="F18" s="108">
        <f t="shared" si="5"/>
        <v>53.18</v>
      </c>
      <c r="G18" s="52">
        <v>53.18</v>
      </c>
      <c r="H18" s="52"/>
      <c r="I18" s="52"/>
      <c r="J18" s="52"/>
      <c r="K18" s="52"/>
      <c r="L18" s="52"/>
      <c r="M18" s="52"/>
      <c r="N18" s="52"/>
      <c r="O18" s="52"/>
      <c r="P18" s="52"/>
      <c r="Q18" s="52"/>
      <c r="R18" s="52"/>
      <c r="S18" s="61" t="s">
        <v>158</v>
      </c>
      <c r="T18" s="61" t="s">
        <v>158</v>
      </c>
    </row>
    <row r="19" spans="1:20" s="90" customFormat="1" ht="30.75" customHeight="1">
      <c r="A19" s="110" t="s">
        <v>164</v>
      </c>
      <c r="B19" s="52" t="s">
        <v>154</v>
      </c>
      <c r="C19" s="52">
        <v>3.244</v>
      </c>
      <c r="D19" s="52"/>
      <c r="E19" s="52"/>
      <c r="F19" s="108">
        <f t="shared" si="5"/>
        <v>42</v>
      </c>
      <c r="G19" s="52">
        <v>42</v>
      </c>
      <c r="H19" s="52"/>
      <c r="I19" s="52"/>
      <c r="J19" s="52"/>
      <c r="K19" s="52"/>
      <c r="L19" s="52"/>
      <c r="M19" s="52"/>
      <c r="N19" s="52"/>
      <c r="O19" s="52"/>
      <c r="P19" s="52"/>
      <c r="Q19" s="52"/>
      <c r="R19" s="52"/>
      <c r="S19" s="61" t="s">
        <v>158</v>
      </c>
      <c r="T19" s="61" t="s">
        <v>158</v>
      </c>
    </row>
    <row r="20" spans="1:20" s="90" customFormat="1" ht="49.5" customHeight="1">
      <c r="A20" s="110" t="s">
        <v>165</v>
      </c>
      <c r="B20" s="52" t="s">
        <v>154</v>
      </c>
      <c r="C20" s="52">
        <v>5.498</v>
      </c>
      <c r="D20" s="52"/>
      <c r="E20" s="52"/>
      <c r="F20" s="108">
        <v>71</v>
      </c>
      <c r="G20" s="52">
        <v>71</v>
      </c>
      <c r="H20" s="52"/>
      <c r="I20" s="52"/>
      <c r="J20" s="52"/>
      <c r="K20" s="52"/>
      <c r="L20" s="52"/>
      <c r="M20" s="52"/>
      <c r="N20" s="52"/>
      <c r="O20" s="52"/>
      <c r="P20" s="52"/>
      <c r="Q20" s="52"/>
      <c r="R20" s="52"/>
      <c r="S20" s="61" t="s">
        <v>158</v>
      </c>
      <c r="T20" s="61" t="s">
        <v>158</v>
      </c>
    </row>
    <row r="21" spans="1:20" s="90" customFormat="1" ht="42" customHeight="1">
      <c r="A21" s="111" t="s">
        <v>166</v>
      </c>
      <c r="B21" s="62" t="s">
        <v>167</v>
      </c>
      <c r="C21" s="52">
        <v>1</v>
      </c>
      <c r="D21" s="52"/>
      <c r="E21" s="52"/>
      <c r="F21" s="108">
        <v>115.33</v>
      </c>
      <c r="G21" s="52"/>
      <c r="H21" s="52">
        <v>115.33</v>
      </c>
      <c r="I21" s="52"/>
      <c r="J21" s="52"/>
      <c r="K21" s="52"/>
      <c r="L21" s="52"/>
      <c r="M21" s="52"/>
      <c r="N21" s="52"/>
      <c r="O21" s="52"/>
      <c r="P21" s="52"/>
      <c r="Q21" s="52"/>
      <c r="R21" s="52"/>
      <c r="S21" s="61" t="s">
        <v>168</v>
      </c>
      <c r="T21" s="61" t="s">
        <v>169</v>
      </c>
    </row>
    <row r="22" spans="1:20" s="90" customFormat="1" ht="42" customHeight="1">
      <c r="A22" s="110"/>
      <c r="B22" s="52"/>
      <c r="C22" s="52"/>
      <c r="D22" s="52"/>
      <c r="E22" s="52"/>
      <c r="F22" s="112"/>
      <c r="G22" s="52"/>
      <c r="H22" s="52"/>
      <c r="I22" s="52"/>
      <c r="J22" s="52"/>
      <c r="K22" s="52"/>
      <c r="L22" s="52"/>
      <c r="M22" s="52"/>
      <c r="N22" s="52"/>
      <c r="O22" s="52"/>
      <c r="P22" s="52"/>
      <c r="Q22" s="52"/>
      <c r="R22" s="52"/>
      <c r="S22" s="52"/>
      <c r="T22" s="52"/>
    </row>
    <row r="23" spans="1:20" s="90" customFormat="1" ht="12.75">
      <c r="A23" s="110" t="s">
        <v>170</v>
      </c>
      <c r="B23" s="52" t="s">
        <v>154</v>
      </c>
      <c r="C23" s="52">
        <f aca="true" t="shared" si="7" ref="C23:R23">SUM(C24:C24)</f>
        <v>0</v>
      </c>
      <c r="D23" s="52">
        <f t="shared" si="7"/>
        <v>0</v>
      </c>
      <c r="E23" s="52">
        <f t="shared" si="7"/>
        <v>0</v>
      </c>
      <c r="F23" s="112">
        <f t="shared" si="7"/>
        <v>0</v>
      </c>
      <c r="G23" s="52">
        <f t="shared" si="7"/>
        <v>0</v>
      </c>
      <c r="H23" s="52">
        <f t="shared" si="7"/>
        <v>0</v>
      </c>
      <c r="I23" s="52">
        <f t="shared" si="7"/>
        <v>0</v>
      </c>
      <c r="J23" s="52">
        <f t="shared" si="7"/>
        <v>0</v>
      </c>
      <c r="K23" s="52">
        <f t="shared" si="7"/>
        <v>0</v>
      </c>
      <c r="L23" s="52">
        <f t="shared" si="7"/>
        <v>0</v>
      </c>
      <c r="M23" s="52">
        <f t="shared" si="7"/>
        <v>0</v>
      </c>
      <c r="N23" s="52">
        <f t="shared" si="7"/>
        <v>0</v>
      </c>
      <c r="O23" s="52">
        <f t="shared" si="7"/>
        <v>0</v>
      </c>
      <c r="P23" s="52">
        <f t="shared" si="7"/>
        <v>0</v>
      </c>
      <c r="Q23" s="52">
        <f t="shared" si="7"/>
        <v>0</v>
      </c>
      <c r="R23" s="52">
        <f t="shared" si="7"/>
        <v>0</v>
      </c>
      <c r="S23" s="52"/>
      <c r="T23" s="52"/>
    </row>
    <row r="24" spans="1:20" s="90" customFormat="1" ht="12.75">
      <c r="A24" s="110" t="s">
        <v>155</v>
      </c>
      <c r="B24" s="52"/>
      <c r="C24" s="52"/>
      <c r="D24" s="52"/>
      <c r="E24" s="52"/>
      <c r="F24" s="112"/>
      <c r="G24" s="52"/>
      <c r="H24" s="52"/>
      <c r="I24" s="52"/>
      <c r="J24" s="52"/>
      <c r="K24" s="52"/>
      <c r="L24" s="52"/>
      <c r="M24" s="52"/>
      <c r="N24" s="52"/>
      <c r="O24" s="52"/>
      <c r="P24" s="52"/>
      <c r="Q24" s="52"/>
      <c r="R24" s="52"/>
      <c r="S24" s="52"/>
      <c r="T24" s="52"/>
    </row>
    <row r="25" spans="1:20" s="90" customFormat="1" ht="33.75" customHeight="1">
      <c r="A25" s="110" t="s">
        <v>171</v>
      </c>
      <c r="B25" s="52" t="s">
        <v>154</v>
      </c>
      <c r="C25" s="52">
        <f aca="true" t="shared" si="8" ref="C25:R25">SUM(C26:C37)</f>
        <v>0</v>
      </c>
      <c r="D25" s="52">
        <f t="shared" si="8"/>
        <v>34</v>
      </c>
      <c r="E25" s="52">
        <f t="shared" si="8"/>
        <v>3994</v>
      </c>
      <c r="F25" s="108">
        <f>SUM(G25:M25)</f>
        <v>2143.2</v>
      </c>
      <c r="G25" s="52">
        <f t="shared" si="8"/>
        <v>537.2</v>
      </c>
      <c r="H25" s="52">
        <f t="shared" si="8"/>
        <v>1542</v>
      </c>
      <c r="I25" s="52">
        <f t="shared" si="8"/>
        <v>64</v>
      </c>
      <c r="J25" s="52">
        <f t="shared" si="8"/>
        <v>0</v>
      </c>
      <c r="K25" s="52">
        <f t="shared" si="8"/>
        <v>0</v>
      </c>
      <c r="L25" s="52">
        <f t="shared" si="8"/>
        <v>0</v>
      </c>
      <c r="M25" s="52">
        <f t="shared" si="8"/>
        <v>0</v>
      </c>
      <c r="N25" s="52">
        <f t="shared" si="8"/>
        <v>34</v>
      </c>
      <c r="O25" s="52">
        <f t="shared" si="8"/>
        <v>1559.2</v>
      </c>
      <c r="P25" s="52">
        <f t="shared" si="8"/>
        <v>0</v>
      </c>
      <c r="Q25" s="52">
        <f t="shared" si="8"/>
        <v>0</v>
      </c>
      <c r="R25" s="52">
        <f t="shared" si="8"/>
        <v>0</v>
      </c>
      <c r="S25" s="61"/>
      <c r="T25" s="61"/>
    </row>
    <row r="26" spans="1:20" s="90" customFormat="1" ht="51.75" customHeight="1">
      <c r="A26" s="110" t="s">
        <v>172</v>
      </c>
      <c r="B26" s="52"/>
      <c r="C26" s="52"/>
      <c r="D26" s="52"/>
      <c r="E26" s="52"/>
      <c r="F26" s="112">
        <f>270+I26</f>
        <v>334</v>
      </c>
      <c r="G26" s="52"/>
      <c r="H26" s="52">
        <v>270</v>
      </c>
      <c r="I26" s="52">
        <v>64</v>
      </c>
      <c r="J26" s="52"/>
      <c r="K26" s="52"/>
      <c r="L26" s="52"/>
      <c r="M26" s="52"/>
      <c r="N26" s="52"/>
      <c r="O26" s="52"/>
      <c r="P26" s="52"/>
      <c r="Q26" s="52"/>
      <c r="R26" s="52"/>
      <c r="S26" s="52" t="s">
        <v>173</v>
      </c>
      <c r="T26" s="52" t="s">
        <v>174</v>
      </c>
    </row>
    <row r="27" spans="1:20" s="90" customFormat="1" ht="45" customHeight="1">
      <c r="A27" s="113" t="s">
        <v>175</v>
      </c>
      <c r="B27" s="52"/>
      <c r="C27" s="52"/>
      <c r="D27" s="52"/>
      <c r="E27" s="52"/>
      <c r="F27" s="112">
        <v>250</v>
      </c>
      <c r="G27" s="52"/>
      <c r="H27" s="52">
        <v>250</v>
      </c>
      <c r="I27" s="52"/>
      <c r="J27" s="52"/>
      <c r="K27" s="52"/>
      <c r="L27" s="52"/>
      <c r="M27" s="52"/>
      <c r="N27" s="52"/>
      <c r="O27" s="52"/>
      <c r="P27" s="52"/>
      <c r="Q27" s="52"/>
      <c r="R27" s="52"/>
      <c r="S27" s="124" t="s">
        <v>176</v>
      </c>
      <c r="T27" s="52" t="s">
        <v>176</v>
      </c>
    </row>
    <row r="28" spans="1:20" s="90" customFormat="1" ht="60" customHeight="1">
      <c r="A28" s="113" t="s">
        <v>177</v>
      </c>
      <c r="B28" s="52"/>
      <c r="C28" s="52"/>
      <c r="D28" s="52">
        <v>1</v>
      </c>
      <c r="E28" s="52"/>
      <c r="F28" s="112">
        <v>200</v>
      </c>
      <c r="G28" s="52"/>
      <c r="H28" s="52">
        <v>200</v>
      </c>
      <c r="I28" s="52"/>
      <c r="J28" s="52"/>
      <c r="K28" s="52"/>
      <c r="L28" s="52"/>
      <c r="M28" s="52"/>
      <c r="N28" s="52">
        <v>1</v>
      </c>
      <c r="O28" s="52">
        <v>200</v>
      </c>
      <c r="P28" s="52"/>
      <c r="Q28" s="52"/>
      <c r="R28" s="52"/>
      <c r="S28" s="124" t="s">
        <v>178</v>
      </c>
      <c r="T28" s="52" t="s">
        <v>178</v>
      </c>
    </row>
    <row r="29" spans="1:20" s="90" customFormat="1" ht="31.5" customHeight="1">
      <c r="A29" s="110" t="s">
        <v>179</v>
      </c>
      <c r="B29" s="52"/>
      <c r="C29" s="52"/>
      <c r="D29" s="52">
        <v>9</v>
      </c>
      <c r="E29" s="52">
        <v>978</v>
      </c>
      <c r="F29" s="112">
        <v>400</v>
      </c>
      <c r="G29" s="52">
        <v>78</v>
      </c>
      <c r="H29" s="52">
        <v>322</v>
      </c>
      <c r="I29" s="52"/>
      <c r="J29" s="52"/>
      <c r="K29" s="52"/>
      <c r="L29" s="52"/>
      <c r="M29" s="52"/>
      <c r="N29" s="52">
        <v>9</v>
      </c>
      <c r="O29" s="52">
        <v>400</v>
      </c>
      <c r="P29" s="52"/>
      <c r="Q29" s="52"/>
      <c r="R29" s="52"/>
      <c r="S29" s="52" t="s">
        <v>180</v>
      </c>
      <c r="T29" s="52" t="s">
        <v>180</v>
      </c>
    </row>
    <row r="30" spans="1:20" s="90" customFormat="1" ht="31.5" customHeight="1">
      <c r="A30" s="110" t="s">
        <v>179</v>
      </c>
      <c r="B30" s="52"/>
      <c r="C30" s="52"/>
      <c r="D30" s="52">
        <v>9</v>
      </c>
      <c r="E30" s="52">
        <v>1056</v>
      </c>
      <c r="F30" s="112">
        <v>500</v>
      </c>
      <c r="G30" s="52"/>
      <c r="H30" s="52">
        <v>500</v>
      </c>
      <c r="I30" s="52"/>
      <c r="J30" s="52"/>
      <c r="K30" s="52"/>
      <c r="L30" s="52"/>
      <c r="M30" s="52"/>
      <c r="N30" s="52">
        <v>9</v>
      </c>
      <c r="O30" s="52">
        <v>500</v>
      </c>
      <c r="P30" s="52"/>
      <c r="Q30" s="52"/>
      <c r="R30" s="52"/>
      <c r="S30" s="52" t="s">
        <v>181</v>
      </c>
      <c r="T30" s="52" t="s">
        <v>181</v>
      </c>
    </row>
    <row r="31" spans="1:20" s="90" customFormat="1" ht="42.75" customHeight="1">
      <c r="A31" s="110" t="s">
        <v>182</v>
      </c>
      <c r="B31" s="52"/>
      <c r="C31" s="52"/>
      <c r="D31" s="52">
        <v>2</v>
      </c>
      <c r="E31" s="52">
        <v>45</v>
      </c>
      <c r="F31" s="112">
        <v>108</v>
      </c>
      <c r="G31" s="52">
        <v>108</v>
      </c>
      <c r="H31" s="52"/>
      <c r="I31" s="52"/>
      <c r="J31" s="52"/>
      <c r="K31" s="52"/>
      <c r="L31" s="52"/>
      <c r="M31" s="52"/>
      <c r="N31" s="52">
        <v>2</v>
      </c>
      <c r="O31" s="52">
        <v>108</v>
      </c>
      <c r="P31" s="52"/>
      <c r="Q31" s="52"/>
      <c r="R31" s="52"/>
      <c r="S31" s="52" t="s">
        <v>183</v>
      </c>
      <c r="T31" s="52" t="s">
        <v>183</v>
      </c>
    </row>
    <row r="32" spans="1:20" s="90" customFormat="1" ht="31.5" customHeight="1">
      <c r="A32" s="110" t="s">
        <v>184</v>
      </c>
      <c r="B32" s="52"/>
      <c r="C32" s="52"/>
      <c r="D32" s="52">
        <v>5</v>
      </c>
      <c r="E32" s="52">
        <v>1122</v>
      </c>
      <c r="F32" s="112">
        <v>96</v>
      </c>
      <c r="G32" s="52">
        <v>96</v>
      </c>
      <c r="H32" s="52"/>
      <c r="I32" s="52"/>
      <c r="J32" s="52"/>
      <c r="K32" s="52"/>
      <c r="L32" s="52"/>
      <c r="M32" s="52"/>
      <c r="N32" s="52">
        <v>5</v>
      </c>
      <c r="O32" s="52">
        <v>96</v>
      </c>
      <c r="P32" s="52"/>
      <c r="Q32" s="52"/>
      <c r="R32" s="52"/>
      <c r="S32" s="52" t="s">
        <v>185</v>
      </c>
      <c r="T32" s="52" t="s">
        <v>185</v>
      </c>
    </row>
    <row r="33" spans="1:20" s="90" customFormat="1" ht="48">
      <c r="A33" s="110" t="s">
        <v>186</v>
      </c>
      <c r="B33" s="52"/>
      <c r="C33" s="52"/>
      <c r="D33" s="52">
        <v>4</v>
      </c>
      <c r="E33" s="52">
        <v>500</v>
      </c>
      <c r="F33" s="112">
        <v>96</v>
      </c>
      <c r="G33" s="52">
        <v>96</v>
      </c>
      <c r="H33" s="52"/>
      <c r="I33" s="52"/>
      <c r="J33" s="52"/>
      <c r="K33" s="52"/>
      <c r="L33" s="52"/>
      <c r="M33" s="52"/>
      <c r="N33" s="52">
        <v>4</v>
      </c>
      <c r="O33" s="52">
        <v>96</v>
      </c>
      <c r="P33" s="52"/>
      <c r="Q33" s="52"/>
      <c r="R33" s="52"/>
      <c r="S33" s="52" t="s">
        <v>187</v>
      </c>
      <c r="T33" s="52" t="s">
        <v>187</v>
      </c>
    </row>
    <row r="34" spans="1:20" s="90" customFormat="1" ht="42" customHeight="1">
      <c r="A34" s="110" t="s">
        <v>188</v>
      </c>
      <c r="B34" s="52"/>
      <c r="C34" s="52"/>
      <c r="D34" s="52">
        <v>2</v>
      </c>
      <c r="E34" s="52">
        <v>115</v>
      </c>
      <c r="F34" s="112">
        <v>79.2</v>
      </c>
      <c r="G34" s="52">
        <v>79.2</v>
      </c>
      <c r="H34" s="52"/>
      <c r="I34" s="52"/>
      <c r="J34" s="52"/>
      <c r="K34" s="52"/>
      <c r="L34" s="52"/>
      <c r="M34" s="52"/>
      <c r="N34" s="52">
        <v>2</v>
      </c>
      <c r="O34" s="52">
        <v>79.2</v>
      </c>
      <c r="P34" s="52"/>
      <c r="Q34" s="52"/>
      <c r="R34" s="52"/>
      <c r="S34" s="52" t="s">
        <v>189</v>
      </c>
      <c r="T34" s="52" t="s">
        <v>189</v>
      </c>
    </row>
    <row r="35" spans="1:20" s="90" customFormat="1" ht="45.75" customHeight="1">
      <c r="A35" s="72" t="s">
        <v>190</v>
      </c>
      <c r="B35" s="52"/>
      <c r="C35" s="52"/>
      <c r="D35" s="52">
        <v>2</v>
      </c>
      <c r="E35" s="52">
        <v>178</v>
      </c>
      <c r="F35" s="112">
        <v>80</v>
      </c>
      <c r="G35" s="52">
        <v>80</v>
      </c>
      <c r="H35" s="72"/>
      <c r="I35" s="52"/>
      <c r="J35" s="52"/>
      <c r="K35" s="52"/>
      <c r="L35" s="52"/>
      <c r="M35" s="52"/>
      <c r="N35" s="52">
        <v>2</v>
      </c>
      <c r="O35" s="52">
        <v>80</v>
      </c>
      <c r="P35" s="52"/>
      <c r="Q35" s="52"/>
      <c r="R35" s="52"/>
      <c r="S35" s="52" t="s">
        <v>191</v>
      </c>
      <c r="T35" s="52" t="s">
        <v>191</v>
      </c>
    </row>
    <row r="36" spans="1:20" s="90" customFormat="1" ht="12.75">
      <c r="A36" s="72"/>
      <c r="B36" s="52"/>
      <c r="C36" s="52"/>
      <c r="D36" s="52"/>
      <c r="E36" s="52"/>
      <c r="F36" s="112"/>
      <c r="G36" s="52"/>
      <c r="H36" s="72"/>
      <c r="I36" s="52"/>
      <c r="J36" s="52"/>
      <c r="K36" s="52"/>
      <c r="L36" s="52"/>
      <c r="M36" s="52"/>
      <c r="N36" s="52"/>
      <c r="O36" s="52"/>
      <c r="P36" s="52"/>
      <c r="Q36" s="52"/>
      <c r="R36" s="52"/>
      <c r="S36" s="52"/>
      <c r="T36" s="52"/>
    </row>
    <row r="37" spans="1:20" s="90" customFormat="1" ht="12.75">
      <c r="A37" s="72"/>
      <c r="B37" s="52"/>
      <c r="C37" s="52"/>
      <c r="D37" s="52"/>
      <c r="E37" s="52"/>
      <c r="F37" s="112"/>
      <c r="G37" s="52"/>
      <c r="H37" s="72"/>
      <c r="I37" s="52"/>
      <c r="J37" s="52"/>
      <c r="K37" s="52"/>
      <c r="L37" s="52"/>
      <c r="M37" s="52"/>
      <c r="N37" s="52"/>
      <c r="O37" s="52"/>
      <c r="P37" s="52"/>
      <c r="Q37" s="52"/>
      <c r="R37" s="52"/>
      <c r="S37" s="52"/>
      <c r="T37" s="52"/>
    </row>
    <row r="38" spans="1:20" s="90" customFormat="1" ht="12.75">
      <c r="A38" s="110" t="s">
        <v>192</v>
      </c>
      <c r="B38" s="52"/>
      <c r="C38" s="52">
        <v>0</v>
      </c>
      <c r="D38" s="52">
        <v>0</v>
      </c>
      <c r="E38" s="52">
        <v>0</v>
      </c>
      <c r="F38" s="112">
        <f aca="true" t="shared" si="9" ref="F38:R38">SUM(F39:F39)</f>
        <v>0</v>
      </c>
      <c r="G38" s="52">
        <f t="shared" si="9"/>
        <v>0</v>
      </c>
      <c r="H38" s="52">
        <f t="shared" si="9"/>
        <v>0</v>
      </c>
      <c r="I38" s="52">
        <f t="shared" si="9"/>
        <v>0</v>
      </c>
      <c r="J38" s="52">
        <f t="shared" si="9"/>
        <v>0</v>
      </c>
      <c r="K38" s="52">
        <f t="shared" si="9"/>
        <v>0</v>
      </c>
      <c r="L38" s="52">
        <f t="shared" si="9"/>
        <v>0</v>
      </c>
      <c r="M38" s="52">
        <f t="shared" si="9"/>
        <v>0</v>
      </c>
      <c r="N38" s="52">
        <f t="shared" si="9"/>
        <v>0</v>
      </c>
      <c r="O38" s="52">
        <f t="shared" si="9"/>
        <v>0</v>
      </c>
      <c r="P38" s="52">
        <f t="shared" si="9"/>
        <v>0</v>
      </c>
      <c r="Q38" s="52">
        <f t="shared" si="9"/>
        <v>0</v>
      </c>
      <c r="R38" s="52">
        <f t="shared" si="9"/>
        <v>0</v>
      </c>
      <c r="S38" s="52"/>
      <c r="T38" s="52"/>
    </row>
    <row r="39" spans="1:20" s="90" customFormat="1" ht="12.75">
      <c r="A39" s="110" t="s">
        <v>155</v>
      </c>
      <c r="B39" s="52"/>
      <c r="C39" s="52"/>
      <c r="D39" s="52"/>
      <c r="E39" s="52"/>
      <c r="F39" s="112"/>
      <c r="G39" s="52"/>
      <c r="H39" s="52"/>
      <c r="I39" s="52"/>
      <c r="J39" s="52"/>
      <c r="K39" s="52"/>
      <c r="L39" s="52"/>
      <c r="M39" s="52"/>
      <c r="N39" s="52"/>
      <c r="O39" s="52"/>
      <c r="P39" s="52"/>
      <c r="Q39" s="52"/>
      <c r="R39" s="52"/>
      <c r="S39" s="52"/>
      <c r="T39" s="52"/>
    </row>
    <row r="40" spans="1:20" s="90" customFormat="1" ht="12.75">
      <c r="A40" s="110" t="s">
        <v>193</v>
      </c>
      <c r="B40" s="52"/>
      <c r="C40" s="104">
        <f>SUM(C41,C70,C72)</f>
        <v>3602.1165</v>
      </c>
      <c r="D40" s="104">
        <f>SUM(D41,D70,D72)</f>
        <v>4</v>
      </c>
      <c r="E40" s="104">
        <f>SUM(E41,E70,E72)</f>
        <v>386</v>
      </c>
      <c r="F40" s="108">
        <f aca="true" t="shared" si="10" ref="F40:M40">SUM(F41,F70,F72,)</f>
        <v>3831.89</v>
      </c>
      <c r="G40" s="104">
        <f t="shared" si="10"/>
        <v>3236</v>
      </c>
      <c r="H40" s="104">
        <f t="shared" si="10"/>
        <v>472.89</v>
      </c>
      <c r="I40" s="104">
        <f t="shared" si="10"/>
        <v>123</v>
      </c>
      <c r="J40" s="104">
        <f t="shared" si="10"/>
        <v>0</v>
      </c>
      <c r="K40" s="104">
        <f t="shared" si="10"/>
        <v>0</v>
      </c>
      <c r="L40" s="104">
        <f t="shared" si="10"/>
        <v>0</v>
      </c>
      <c r="M40" s="104">
        <f t="shared" si="10"/>
        <v>0</v>
      </c>
      <c r="N40" s="104">
        <f aca="true" t="shared" si="11" ref="N40:R40">SUM(N41,N70,N72)</f>
        <v>5</v>
      </c>
      <c r="O40" s="104">
        <f t="shared" si="11"/>
        <v>1058</v>
      </c>
      <c r="P40" s="104">
        <f t="shared" si="11"/>
        <v>713.4</v>
      </c>
      <c r="Q40" s="104">
        <f t="shared" si="11"/>
        <v>2573.9</v>
      </c>
      <c r="R40" s="104">
        <f t="shared" si="11"/>
        <v>0</v>
      </c>
      <c r="S40" s="52"/>
      <c r="T40" s="52"/>
    </row>
    <row r="41" spans="1:20" s="90" customFormat="1" ht="12.75">
      <c r="A41" s="110" t="s">
        <v>194</v>
      </c>
      <c r="B41" s="52"/>
      <c r="C41" s="52">
        <f aca="true" t="shared" si="12" ref="C41:R41">SUM(C42:C69)</f>
        <v>3586.2965</v>
      </c>
      <c r="D41" s="52">
        <f t="shared" si="12"/>
        <v>3</v>
      </c>
      <c r="E41" s="52">
        <f t="shared" si="12"/>
        <v>345</v>
      </c>
      <c r="F41" s="112">
        <f t="shared" si="12"/>
        <v>3311.89</v>
      </c>
      <c r="G41" s="52">
        <f t="shared" si="12"/>
        <v>2716</v>
      </c>
      <c r="H41" s="52">
        <f t="shared" si="12"/>
        <v>472.89</v>
      </c>
      <c r="I41" s="52">
        <f t="shared" si="12"/>
        <v>123</v>
      </c>
      <c r="J41" s="52">
        <f t="shared" si="12"/>
        <v>0</v>
      </c>
      <c r="K41" s="52">
        <f t="shared" si="12"/>
        <v>0</v>
      </c>
      <c r="L41" s="52">
        <f t="shared" si="12"/>
        <v>0</v>
      </c>
      <c r="M41" s="52">
        <f t="shared" si="12"/>
        <v>0</v>
      </c>
      <c r="N41" s="52">
        <f t="shared" si="12"/>
        <v>4</v>
      </c>
      <c r="O41" s="52">
        <f t="shared" si="12"/>
        <v>538</v>
      </c>
      <c r="P41" s="52">
        <f t="shared" si="12"/>
        <v>713.4</v>
      </c>
      <c r="Q41" s="52">
        <f t="shared" si="12"/>
        <v>2573.9</v>
      </c>
      <c r="R41" s="52">
        <f t="shared" si="12"/>
        <v>0</v>
      </c>
      <c r="S41" s="52"/>
      <c r="T41" s="52"/>
    </row>
    <row r="42" spans="1:20" s="90" customFormat="1" ht="51" customHeight="1">
      <c r="A42" s="26" t="s">
        <v>195</v>
      </c>
      <c r="B42" s="62" t="s">
        <v>196</v>
      </c>
      <c r="C42" s="52">
        <v>0.424</v>
      </c>
      <c r="D42" s="52"/>
      <c r="E42" s="52"/>
      <c r="F42" s="112">
        <f>G42+H42+I42</f>
        <v>1014.75</v>
      </c>
      <c r="G42" s="52">
        <v>615</v>
      </c>
      <c r="H42" s="24">
        <v>276.75</v>
      </c>
      <c r="I42" s="52">
        <v>123</v>
      </c>
      <c r="J42" s="52"/>
      <c r="K42" s="52"/>
      <c r="L42" s="52"/>
      <c r="M42" s="52"/>
      <c r="N42" s="52"/>
      <c r="O42" s="52"/>
      <c r="P42" s="52"/>
      <c r="Q42" s="52"/>
      <c r="R42" s="52"/>
      <c r="S42" s="125" t="s">
        <v>197</v>
      </c>
      <c r="T42" s="125" t="s">
        <v>198</v>
      </c>
    </row>
    <row r="43" spans="1:20" s="90" customFormat="1" ht="48" customHeight="1">
      <c r="A43" s="26" t="s">
        <v>199</v>
      </c>
      <c r="B43" s="62" t="s">
        <v>196</v>
      </c>
      <c r="C43" s="52">
        <v>2.07</v>
      </c>
      <c r="D43" s="52"/>
      <c r="E43" s="52"/>
      <c r="F43" s="112">
        <v>568</v>
      </c>
      <c r="G43" s="52">
        <v>568</v>
      </c>
      <c r="H43" s="24"/>
      <c r="I43" s="52"/>
      <c r="J43" s="52"/>
      <c r="K43" s="52"/>
      <c r="L43" s="52"/>
      <c r="M43" s="52"/>
      <c r="N43" s="52"/>
      <c r="O43" s="52"/>
      <c r="P43" s="52"/>
      <c r="Q43" s="52"/>
      <c r="R43" s="52"/>
      <c r="S43" s="125" t="s">
        <v>200</v>
      </c>
      <c r="T43" s="125" t="s">
        <v>200</v>
      </c>
    </row>
    <row r="44" spans="1:20" s="90" customFormat="1" ht="67.5" customHeight="1">
      <c r="A44" s="114" t="s">
        <v>201</v>
      </c>
      <c r="B44" s="62" t="s">
        <v>196</v>
      </c>
      <c r="C44" s="52">
        <v>0.0355</v>
      </c>
      <c r="D44" s="52">
        <v>1</v>
      </c>
      <c r="E44" s="52">
        <v>109</v>
      </c>
      <c r="F44" s="112">
        <v>208</v>
      </c>
      <c r="G44" s="52">
        <v>208</v>
      </c>
      <c r="H44" s="52"/>
      <c r="I44" s="52"/>
      <c r="J44" s="52"/>
      <c r="K44" s="52"/>
      <c r="L44" s="52"/>
      <c r="M44" s="52"/>
      <c r="N44" s="52">
        <v>1</v>
      </c>
      <c r="O44" s="52">
        <v>208</v>
      </c>
      <c r="P44" s="52"/>
      <c r="Q44" s="52"/>
      <c r="R44" s="52"/>
      <c r="S44" s="52" t="s">
        <v>200</v>
      </c>
      <c r="T44" s="52" t="s">
        <v>200</v>
      </c>
    </row>
    <row r="45" spans="1:20" s="90" customFormat="1" ht="42.75" customHeight="1">
      <c r="A45" s="26" t="s">
        <v>202</v>
      </c>
      <c r="B45" s="62" t="s">
        <v>196</v>
      </c>
      <c r="C45" s="52">
        <v>0.257</v>
      </c>
      <c r="D45" s="52">
        <v>2</v>
      </c>
      <c r="E45" s="52">
        <v>236</v>
      </c>
      <c r="F45" s="112">
        <v>250</v>
      </c>
      <c r="G45" s="52">
        <v>250</v>
      </c>
      <c r="H45" s="24"/>
      <c r="I45" s="52"/>
      <c r="J45" s="52"/>
      <c r="K45" s="52"/>
      <c r="L45" s="52"/>
      <c r="M45" s="52"/>
      <c r="N45" s="52">
        <v>2</v>
      </c>
      <c r="O45" s="52">
        <v>250</v>
      </c>
      <c r="P45" s="52"/>
      <c r="Q45" s="52"/>
      <c r="R45" s="52"/>
      <c r="S45" s="125" t="s">
        <v>203</v>
      </c>
      <c r="T45" s="125" t="s">
        <v>203</v>
      </c>
    </row>
    <row r="46" spans="1:20" s="90" customFormat="1" ht="18" customHeight="1">
      <c r="A46" s="110" t="s">
        <v>204</v>
      </c>
      <c r="B46" s="52" t="s">
        <v>205</v>
      </c>
      <c r="C46" s="52"/>
      <c r="D46" s="52"/>
      <c r="E46" s="52"/>
      <c r="F46" s="112"/>
      <c r="G46" s="52"/>
      <c r="H46" s="52"/>
      <c r="I46" s="52"/>
      <c r="J46" s="52"/>
      <c r="K46" s="52"/>
      <c r="L46" s="52"/>
      <c r="M46" s="52"/>
      <c r="N46" s="52"/>
      <c r="O46" s="52"/>
      <c r="P46" s="52"/>
      <c r="Q46" s="52"/>
      <c r="R46" s="52"/>
      <c r="S46" s="52"/>
      <c r="T46" s="52"/>
    </row>
    <row r="47" spans="1:20" s="90" customFormat="1" ht="18" customHeight="1">
      <c r="A47" s="110" t="s">
        <v>206</v>
      </c>
      <c r="B47" s="52" t="s">
        <v>167</v>
      </c>
      <c r="C47" s="52">
        <v>1</v>
      </c>
      <c r="D47" s="52"/>
      <c r="E47" s="52"/>
      <c r="F47" s="112">
        <v>119</v>
      </c>
      <c r="G47" s="52">
        <v>119</v>
      </c>
      <c r="H47" s="52"/>
      <c r="I47" s="52"/>
      <c r="J47" s="52"/>
      <c r="K47" s="52"/>
      <c r="L47" s="52"/>
      <c r="M47" s="52"/>
      <c r="N47" s="52"/>
      <c r="O47" s="52"/>
      <c r="P47" s="52"/>
      <c r="Q47" s="52"/>
      <c r="R47" s="52"/>
      <c r="S47" s="52" t="s">
        <v>200</v>
      </c>
      <c r="T47" s="52" t="s">
        <v>200</v>
      </c>
    </row>
    <row r="48" spans="1:20" s="90" customFormat="1" ht="18" customHeight="1">
      <c r="A48" s="110" t="s">
        <v>207</v>
      </c>
      <c r="B48" s="52" t="s">
        <v>167</v>
      </c>
      <c r="C48" s="52">
        <v>1</v>
      </c>
      <c r="D48" s="52"/>
      <c r="E48" s="52"/>
      <c r="F48" s="112">
        <v>119</v>
      </c>
      <c r="G48" s="52">
        <v>119</v>
      </c>
      <c r="H48" s="52"/>
      <c r="I48" s="52"/>
      <c r="J48" s="52"/>
      <c r="K48" s="52"/>
      <c r="L48" s="52"/>
      <c r="M48" s="52"/>
      <c r="N48" s="52"/>
      <c r="O48" s="52"/>
      <c r="P48" s="52"/>
      <c r="Q48" s="52"/>
      <c r="R48" s="52"/>
      <c r="S48" s="52" t="s">
        <v>200</v>
      </c>
      <c r="T48" s="52" t="s">
        <v>200</v>
      </c>
    </row>
    <row r="49" spans="1:20" s="90" customFormat="1" ht="18" customHeight="1">
      <c r="A49" s="110" t="s">
        <v>208</v>
      </c>
      <c r="B49" s="52" t="s">
        <v>167</v>
      </c>
      <c r="C49" s="52">
        <v>1</v>
      </c>
      <c r="D49" s="52"/>
      <c r="E49" s="52"/>
      <c r="F49" s="112">
        <v>119</v>
      </c>
      <c r="G49" s="52">
        <v>119</v>
      </c>
      <c r="H49" s="52"/>
      <c r="I49" s="52"/>
      <c r="J49" s="52"/>
      <c r="K49" s="52"/>
      <c r="L49" s="52"/>
      <c r="M49" s="52"/>
      <c r="N49" s="52"/>
      <c r="O49" s="52"/>
      <c r="P49" s="52"/>
      <c r="Q49" s="52"/>
      <c r="R49" s="52"/>
      <c r="S49" s="52" t="s">
        <v>200</v>
      </c>
      <c r="T49" s="52" t="s">
        <v>200</v>
      </c>
    </row>
    <row r="50" spans="1:20" s="90" customFormat="1" ht="18" customHeight="1">
      <c r="A50" s="110" t="s">
        <v>209</v>
      </c>
      <c r="B50" s="52" t="s">
        <v>167</v>
      </c>
      <c r="C50" s="52">
        <v>1</v>
      </c>
      <c r="D50" s="52"/>
      <c r="E50" s="52"/>
      <c r="F50" s="112">
        <v>119</v>
      </c>
      <c r="G50" s="52">
        <v>119</v>
      </c>
      <c r="H50" s="52"/>
      <c r="I50" s="52"/>
      <c r="J50" s="52"/>
      <c r="K50" s="52"/>
      <c r="L50" s="52"/>
      <c r="M50" s="52"/>
      <c r="N50" s="52"/>
      <c r="O50" s="52"/>
      <c r="P50" s="52"/>
      <c r="Q50" s="52"/>
      <c r="R50" s="52"/>
      <c r="S50" s="52" t="s">
        <v>200</v>
      </c>
      <c r="T50" s="52" t="s">
        <v>200</v>
      </c>
    </row>
    <row r="51" spans="1:20" s="90" customFormat="1" ht="18" customHeight="1">
      <c r="A51" s="110" t="s">
        <v>210</v>
      </c>
      <c r="B51" s="52" t="s">
        <v>167</v>
      </c>
      <c r="C51" s="52">
        <v>1</v>
      </c>
      <c r="D51" s="52"/>
      <c r="E51" s="52"/>
      <c r="F51" s="112">
        <v>119</v>
      </c>
      <c r="G51" s="52">
        <v>119</v>
      </c>
      <c r="H51" s="52"/>
      <c r="I51" s="52"/>
      <c r="J51" s="52"/>
      <c r="K51" s="52"/>
      <c r="L51" s="52"/>
      <c r="M51" s="52"/>
      <c r="N51" s="52"/>
      <c r="O51" s="52"/>
      <c r="P51" s="52"/>
      <c r="Q51" s="52"/>
      <c r="R51" s="52"/>
      <c r="S51" s="52" t="s">
        <v>200</v>
      </c>
      <c r="T51" s="52" t="s">
        <v>200</v>
      </c>
    </row>
    <row r="52" spans="1:20" s="90" customFormat="1" ht="18" customHeight="1">
      <c r="A52" s="110" t="s">
        <v>211</v>
      </c>
      <c r="B52" s="52" t="s">
        <v>167</v>
      </c>
      <c r="C52" s="52">
        <v>1</v>
      </c>
      <c r="D52" s="52"/>
      <c r="E52" s="52"/>
      <c r="F52" s="112">
        <v>119</v>
      </c>
      <c r="G52" s="52">
        <v>119</v>
      </c>
      <c r="H52" s="52"/>
      <c r="I52" s="52"/>
      <c r="J52" s="52"/>
      <c r="K52" s="52"/>
      <c r="L52" s="52"/>
      <c r="M52" s="52"/>
      <c r="N52" s="52"/>
      <c r="O52" s="52"/>
      <c r="P52" s="52"/>
      <c r="Q52" s="52"/>
      <c r="R52" s="52"/>
      <c r="S52" s="52" t="s">
        <v>200</v>
      </c>
      <c r="T52" s="52" t="s">
        <v>200</v>
      </c>
    </row>
    <row r="53" spans="1:20" s="90" customFormat="1" ht="18" customHeight="1">
      <c r="A53" s="110" t="s">
        <v>212</v>
      </c>
      <c r="B53" s="52" t="s">
        <v>167</v>
      </c>
      <c r="C53" s="52">
        <v>1</v>
      </c>
      <c r="D53" s="52"/>
      <c r="E53" s="52"/>
      <c r="F53" s="112">
        <v>119</v>
      </c>
      <c r="G53" s="52">
        <v>119</v>
      </c>
      <c r="H53" s="52"/>
      <c r="I53" s="52"/>
      <c r="J53" s="52"/>
      <c r="K53" s="52"/>
      <c r="L53" s="52"/>
      <c r="M53" s="52"/>
      <c r="N53" s="52"/>
      <c r="O53" s="52"/>
      <c r="P53" s="52"/>
      <c r="Q53" s="52"/>
      <c r="R53" s="52"/>
      <c r="S53" s="52" t="s">
        <v>200</v>
      </c>
      <c r="T53" s="52" t="s">
        <v>200</v>
      </c>
    </row>
    <row r="54" spans="1:20" s="90" customFormat="1" ht="18" customHeight="1">
      <c r="A54" s="110" t="s">
        <v>213</v>
      </c>
      <c r="B54" s="52" t="s">
        <v>167</v>
      </c>
      <c r="C54" s="52">
        <v>1</v>
      </c>
      <c r="D54" s="52"/>
      <c r="E54" s="52"/>
      <c r="F54" s="112">
        <v>11</v>
      </c>
      <c r="G54" s="52">
        <v>11</v>
      </c>
      <c r="H54" s="52"/>
      <c r="I54" s="52"/>
      <c r="J54" s="52"/>
      <c r="K54" s="52"/>
      <c r="L54" s="52"/>
      <c r="M54" s="52"/>
      <c r="N54" s="52"/>
      <c r="O54" s="52"/>
      <c r="P54" s="52"/>
      <c r="Q54" s="52"/>
      <c r="R54" s="52"/>
      <c r="S54" s="52" t="s">
        <v>200</v>
      </c>
      <c r="T54" s="52" t="s">
        <v>200</v>
      </c>
    </row>
    <row r="55" spans="1:20" s="90" customFormat="1" ht="18" customHeight="1">
      <c r="A55" s="110" t="s">
        <v>214</v>
      </c>
      <c r="B55" s="52" t="s">
        <v>167</v>
      </c>
      <c r="C55" s="52">
        <v>1</v>
      </c>
      <c r="D55" s="52"/>
      <c r="E55" s="52"/>
      <c r="F55" s="112">
        <v>10</v>
      </c>
      <c r="G55" s="52">
        <v>10</v>
      </c>
      <c r="H55" s="52"/>
      <c r="I55" s="52"/>
      <c r="J55" s="52"/>
      <c r="K55" s="52"/>
      <c r="L55" s="52"/>
      <c r="M55" s="52"/>
      <c r="N55" s="52"/>
      <c r="O55" s="52"/>
      <c r="P55" s="52"/>
      <c r="Q55" s="52"/>
      <c r="R55" s="52"/>
      <c r="S55" s="52" t="s">
        <v>200</v>
      </c>
      <c r="T55" s="52" t="s">
        <v>200</v>
      </c>
    </row>
    <row r="56" spans="1:20" s="90" customFormat="1" ht="18" customHeight="1">
      <c r="A56" s="110" t="s">
        <v>215</v>
      </c>
      <c r="B56" s="52" t="s">
        <v>167</v>
      </c>
      <c r="C56" s="52">
        <v>1</v>
      </c>
      <c r="D56" s="52"/>
      <c r="E56" s="52"/>
      <c r="F56" s="112">
        <v>10</v>
      </c>
      <c r="G56" s="52">
        <v>10</v>
      </c>
      <c r="H56" s="52"/>
      <c r="I56" s="52"/>
      <c r="J56" s="52"/>
      <c r="K56" s="52"/>
      <c r="L56" s="52"/>
      <c r="M56" s="52"/>
      <c r="N56" s="52"/>
      <c r="O56" s="52"/>
      <c r="P56" s="52"/>
      <c r="Q56" s="52"/>
      <c r="R56" s="52"/>
      <c r="S56" s="52" t="s">
        <v>200</v>
      </c>
      <c r="T56" s="52" t="s">
        <v>200</v>
      </c>
    </row>
    <row r="57" spans="1:20" s="90" customFormat="1" ht="21" customHeight="1">
      <c r="A57" s="110" t="s">
        <v>216</v>
      </c>
      <c r="B57" s="52" t="s">
        <v>167</v>
      </c>
      <c r="C57" s="52">
        <v>1</v>
      </c>
      <c r="D57" s="52"/>
      <c r="E57" s="52"/>
      <c r="F57" s="112">
        <v>10</v>
      </c>
      <c r="G57" s="52">
        <v>10</v>
      </c>
      <c r="H57" s="52"/>
      <c r="I57" s="52"/>
      <c r="J57" s="52"/>
      <c r="K57" s="52"/>
      <c r="L57" s="52"/>
      <c r="M57" s="52"/>
      <c r="N57" s="52"/>
      <c r="O57" s="52"/>
      <c r="P57" s="52"/>
      <c r="Q57" s="52"/>
      <c r="R57" s="52"/>
      <c r="S57" s="52" t="s">
        <v>200</v>
      </c>
      <c r="T57" s="52" t="s">
        <v>200</v>
      </c>
    </row>
    <row r="58" spans="1:20" s="90" customFormat="1" ht="21" customHeight="1">
      <c r="A58" s="110" t="s">
        <v>217</v>
      </c>
      <c r="B58" s="52" t="s">
        <v>167</v>
      </c>
      <c r="C58" s="52">
        <v>1</v>
      </c>
      <c r="D58" s="52"/>
      <c r="E58" s="52"/>
      <c r="F58" s="112">
        <v>5</v>
      </c>
      <c r="G58" s="52">
        <v>5</v>
      </c>
      <c r="H58" s="52"/>
      <c r="I58" s="52"/>
      <c r="J58" s="52"/>
      <c r="K58" s="52"/>
      <c r="L58" s="52"/>
      <c r="M58" s="52"/>
      <c r="N58" s="52"/>
      <c r="O58" s="52"/>
      <c r="P58" s="52"/>
      <c r="Q58" s="52"/>
      <c r="R58" s="52"/>
      <c r="S58" s="52" t="s">
        <v>200</v>
      </c>
      <c r="T58" s="52" t="s">
        <v>200</v>
      </c>
    </row>
    <row r="59" spans="1:20" s="90" customFormat="1" ht="21" customHeight="1">
      <c r="A59" s="110" t="s">
        <v>218</v>
      </c>
      <c r="B59" s="52" t="s">
        <v>219</v>
      </c>
      <c r="C59" s="52"/>
      <c r="D59" s="52"/>
      <c r="E59" s="52"/>
      <c r="F59" s="112"/>
      <c r="G59" s="52"/>
      <c r="H59" s="52"/>
      <c r="I59" s="52"/>
      <c r="J59" s="52"/>
      <c r="K59" s="52"/>
      <c r="L59" s="52"/>
      <c r="M59" s="52"/>
      <c r="N59" s="52"/>
      <c r="O59" s="52"/>
      <c r="P59" s="52"/>
      <c r="Q59" s="52"/>
      <c r="R59" s="52"/>
      <c r="S59" s="52"/>
      <c r="T59" s="52"/>
    </row>
    <row r="60" spans="1:20" s="90" customFormat="1" ht="21" customHeight="1">
      <c r="A60" s="111" t="s">
        <v>220</v>
      </c>
      <c r="B60" s="52" t="s">
        <v>154</v>
      </c>
      <c r="C60" s="52"/>
      <c r="D60" s="52"/>
      <c r="E60" s="52"/>
      <c r="F60" s="112"/>
      <c r="G60" s="52"/>
      <c r="H60" s="52"/>
      <c r="I60" s="52"/>
      <c r="J60" s="52"/>
      <c r="K60" s="52"/>
      <c r="L60" s="52"/>
      <c r="M60" s="52"/>
      <c r="N60" s="52"/>
      <c r="O60" s="52"/>
      <c r="P60" s="52"/>
      <c r="Q60" s="52"/>
      <c r="R60" s="52"/>
      <c r="S60" s="52"/>
      <c r="T60" s="52"/>
    </row>
    <row r="61" spans="1:20" s="90" customFormat="1" ht="30" customHeight="1">
      <c r="A61" s="110" t="s">
        <v>221</v>
      </c>
      <c r="B61" s="52" t="s">
        <v>154</v>
      </c>
      <c r="C61" s="52">
        <v>0.12</v>
      </c>
      <c r="D61" s="52"/>
      <c r="E61" s="52"/>
      <c r="F61" s="112">
        <v>5</v>
      </c>
      <c r="G61" s="52">
        <v>5</v>
      </c>
      <c r="H61" s="52"/>
      <c r="I61" s="52"/>
      <c r="J61" s="52"/>
      <c r="K61" s="52"/>
      <c r="L61" s="52"/>
      <c r="M61" s="52"/>
      <c r="N61" s="52"/>
      <c r="O61" s="52"/>
      <c r="P61" s="52"/>
      <c r="Q61" s="52"/>
      <c r="R61" s="52"/>
      <c r="S61" s="52" t="s">
        <v>200</v>
      </c>
      <c r="T61" s="52" t="s">
        <v>200</v>
      </c>
    </row>
    <row r="62" spans="1:20" s="90" customFormat="1" ht="42" customHeight="1">
      <c r="A62" s="115" t="s">
        <v>222</v>
      </c>
      <c r="B62" s="52" t="s">
        <v>154</v>
      </c>
      <c r="C62" s="52">
        <v>0.19</v>
      </c>
      <c r="D62" s="52"/>
      <c r="E62" s="52"/>
      <c r="F62" s="112">
        <v>12</v>
      </c>
      <c r="G62" s="116">
        <v>12</v>
      </c>
      <c r="H62" s="20"/>
      <c r="I62" s="52"/>
      <c r="J62" s="52"/>
      <c r="K62" s="52"/>
      <c r="L62" s="52"/>
      <c r="M62" s="52"/>
      <c r="N62" s="52"/>
      <c r="O62" s="52"/>
      <c r="P62" s="52"/>
      <c r="Q62" s="52"/>
      <c r="R62" s="52"/>
      <c r="S62" s="52" t="s">
        <v>200</v>
      </c>
      <c r="T62" s="52" t="s">
        <v>200</v>
      </c>
    </row>
    <row r="63" spans="1:20" s="90" customFormat="1" ht="36.75" customHeight="1">
      <c r="A63" s="115" t="s">
        <v>223</v>
      </c>
      <c r="B63" s="52" t="s">
        <v>154</v>
      </c>
      <c r="C63" s="52">
        <v>4.2</v>
      </c>
      <c r="D63" s="52"/>
      <c r="E63" s="52"/>
      <c r="F63" s="112">
        <v>80</v>
      </c>
      <c r="G63" s="116">
        <v>80</v>
      </c>
      <c r="H63" s="20"/>
      <c r="I63" s="52"/>
      <c r="J63" s="52"/>
      <c r="K63" s="52"/>
      <c r="L63" s="52"/>
      <c r="M63" s="52"/>
      <c r="N63" s="52">
        <v>1</v>
      </c>
      <c r="O63" s="52">
        <v>80</v>
      </c>
      <c r="P63" s="52"/>
      <c r="Q63" s="52"/>
      <c r="R63" s="52"/>
      <c r="S63" s="52" t="s">
        <v>200</v>
      </c>
      <c r="T63" s="52" t="s">
        <v>200</v>
      </c>
    </row>
    <row r="64" spans="1:20" s="90" customFormat="1" ht="24">
      <c r="A64" s="117" t="s">
        <v>224</v>
      </c>
      <c r="B64" s="52"/>
      <c r="C64" s="52"/>
      <c r="D64" s="52"/>
      <c r="E64" s="52"/>
      <c r="F64" s="112">
        <v>99</v>
      </c>
      <c r="G64" s="116">
        <v>99</v>
      </c>
      <c r="H64" s="20"/>
      <c r="I64" s="52"/>
      <c r="J64" s="52"/>
      <c r="K64" s="52"/>
      <c r="L64" s="52"/>
      <c r="M64" s="52"/>
      <c r="N64" s="52"/>
      <c r="O64" s="52"/>
      <c r="P64" s="52"/>
      <c r="Q64" s="52"/>
      <c r="R64" s="52"/>
      <c r="S64" s="52" t="s">
        <v>200</v>
      </c>
      <c r="T64" s="52" t="s">
        <v>200</v>
      </c>
    </row>
    <row r="65" spans="1:20" s="90" customFormat="1" ht="42" customHeight="1">
      <c r="A65" s="117" t="s">
        <v>225</v>
      </c>
      <c r="B65" s="52"/>
      <c r="C65" s="52"/>
      <c r="D65" s="52"/>
      <c r="E65" s="52"/>
      <c r="F65" s="112">
        <v>43.2</v>
      </c>
      <c r="G65" s="116"/>
      <c r="H65" s="20">
        <v>43.2</v>
      </c>
      <c r="I65" s="52"/>
      <c r="J65" s="52"/>
      <c r="K65" s="52"/>
      <c r="L65" s="52"/>
      <c r="M65" s="52"/>
      <c r="N65" s="52"/>
      <c r="O65" s="52"/>
      <c r="P65" s="52"/>
      <c r="Q65" s="52">
        <v>77</v>
      </c>
      <c r="R65" s="52"/>
      <c r="S65" s="52" t="s">
        <v>200</v>
      </c>
      <c r="T65" s="52" t="s">
        <v>200</v>
      </c>
    </row>
    <row r="66" spans="1:20" s="90" customFormat="1" ht="19.5" customHeight="1">
      <c r="A66" s="111" t="s">
        <v>226</v>
      </c>
      <c r="B66" s="52" t="s">
        <v>205</v>
      </c>
      <c r="C66" s="52"/>
      <c r="D66" s="52"/>
      <c r="E66" s="52"/>
      <c r="F66" s="112"/>
      <c r="G66" s="52"/>
      <c r="H66" s="52"/>
      <c r="I66" s="52"/>
      <c r="J66" s="52"/>
      <c r="K66" s="52"/>
      <c r="L66" s="52"/>
      <c r="M66" s="52"/>
      <c r="N66" s="52"/>
      <c r="O66" s="52"/>
      <c r="P66" s="52"/>
      <c r="Q66" s="52"/>
      <c r="R66" s="52"/>
      <c r="S66" s="52"/>
      <c r="T66" s="52"/>
    </row>
    <row r="67" spans="1:20" s="90" customFormat="1" ht="60" customHeight="1">
      <c r="A67" s="71" t="s">
        <v>227</v>
      </c>
      <c r="B67" s="52" t="s">
        <v>205</v>
      </c>
      <c r="C67" s="52">
        <v>3567</v>
      </c>
      <c r="D67" s="52"/>
      <c r="E67" s="52"/>
      <c r="F67" s="112">
        <v>152.94</v>
      </c>
      <c r="G67" s="52"/>
      <c r="H67" s="52">
        <v>152.94</v>
      </c>
      <c r="I67" s="52"/>
      <c r="J67" s="52"/>
      <c r="K67" s="52"/>
      <c r="L67" s="52"/>
      <c r="M67" s="52"/>
      <c r="N67" s="52"/>
      <c r="O67" s="52"/>
      <c r="P67" s="139">
        <v>713.4</v>
      </c>
      <c r="Q67" s="139">
        <v>2496.9</v>
      </c>
      <c r="R67" s="52"/>
      <c r="S67" s="52" t="s">
        <v>200</v>
      </c>
      <c r="T67" s="52" t="s">
        <v>200</v>
      </c>
    </row>
    <row r="68" spans="1:20" s="90" customFormat="1" ht="12.75">
      <c r="A68" s="110" t="s">
        <v>228</v>
      </c>
      <c r="B68" s="52" t="s">
        <v>154</v>
      </c>
      <c r="C68" s="52"/>
      <c r="D68" s="52"/>
      <c r="E68" s="52"/>
      <c r="F68" s="112"/>
      <c r="G68" s="52"/>
      <c r="H68" s="52"/>
      <c r="I68" s="52"/>
      <c r="J68" s="52"/>
      <c r="K68" s="52"/>
      <c r="L68" s="52"/>
      <c r="M68" s="52"/>
      <c r="N68" s="52"/>
      <c r="O68" s="52"/>
      <c r="P68" s="52"/>
      <c r="Q68" s="52"/>
      <c r="R68" s="52"/>
      <c r="S68" s="52"/>
      <c r="T68" s="52"/>
    </row>
    <row r="69" spans="1:20" s="90" customFormat="1" ht="12.75">
      <c r="A69" s="110"/>
      <c r="B69" s="52"/>
      <c r="C69" s="52"/>
      <c r="D69" s="52"/>
      <c r="E69" s="52"/>
      <c r="F69" s="112"/>
      <c r="G69" s="52"/>
      <c r="H69" s="52"/>
      <c r="I69" s="52"/>
      <c r="J69" s="52"/>
      <c r="K69" s="52"/>
      <c r="L69" s="52"/>
      <c r="M69" s="52"/>
      <c r="N69" s="52"/>
      <c r="O69" s="52"/>
      <c r="P69" s="52"/>
      <c r="Q69" s="52"/>
      <c r="R69" s="52"/>
      <c r="S69" s="52"/>
      <c r="T69" s="52"/>
    </row>
    <row r="70" spans="1:20" s="90" customFormat="1" ht="12.75">
      <c r="A70" s="110" t="s">
        <v>229</v>
      </c>
      <c r="B70" s="52" t="s">
        <v>230</v>
      </c>
      <c r="C70" s="52">
        <f aca="true" t="shared" si="13" ref="C70:R70">SUM(C71)</f>
        <v>0</v>
      </c>
      <c r="D70" s="52">
        <f t="shared" si="13"/>
        <v>0</v>
      </c>
      <c r="E70" s="52">
        <f t="shared" si="13"/>
        <v>0</v>
      </c>
      <c r="F70" s="112">
        <f t="shared" si="13"/>
        <v>0</v>
      </c>
      <c r="G70" s="52">
        <f t="shared" si="13"/>
        <v>0</v>
      </c>
      <c r="H70" s="52">
        <f t="shared" si="13"/>
        <v>0</v>
      </c>
      <c r="I70" s="52">
        <f t="shared" si="13"/>
        <v>0</v>
      </c>
      <c r="J70" s="52">
        <f t="shared" si="13"/>
        <v>0</v>
      </c>
      <c r="K70" s="52">
        <f t="shared" si="13"/>
        <v>0</v>
      </c>
      <c r="L70" s="52">
        <f t="shared" si="13"/>
        <v>0</v>
      </c>
      <c r="M70" s="52">
        <f t="shared" si="13"/>
        <v>0</v>
      </c>
      <c r="N70" s="52">
        <f t="shared" si="13"/>
        <v>0</v>
      </c>
      <c r="O70" s="52">
        <f t="shared" si="13"/>
        <v>0</v>
      </c>
      <c r="P70" s="52">
        <f t="shared" si="13"/>
        <v>0</v>
      </c>
      <c r="Q70" s="52">
        <f t="shared" si="13"/>
        <v>0</v>
      </c>
      <c r="R70" s="52">
        <f t="shared" si="13"/>
        <v>0</v>
      </c>
      <c r="S70" s="52"/>
      <c r="T70" s="52"/>
    </row>
    <row r="71" spans="1:20" s="90" customFormat="1" ht="12.75">
      <c r="A71" s="110"/>
      <c r="B71" s="52"/>
      <c r="C71" s="52"/>
      <c r="D71" s="52"/>
      <c r="E71" s="52"/>
      <c r="F71" s="112"/>
      <c r="G71" s="52"/>
      <c r="H71" s="52"/>
      <c r="I71" s="52"/>
      <c r="J71" s="52"/>
      <c r="K71" s="52"/>
      <c r="L71" s="52"/>
      <c r="M71" s="52"/>
      <c r="N71" s="52"/>
      <c r="O71" s="52"/>
      <c r="P71" s="52"/>
      <c r="Q71" s="52"/>
      <c r="R71" s="52"/>
      <c r="S71" s="52"/>
      <c r="T71" s="52"/>
    </row>
    <row r="72" spans="1:20" s="90" customFormat="1" ht="24.75">
      <c r="A72" s="110" t="s">
        <v>231</v>
      </c>
      <c r="B72" s="52" t="s">
        <v>232</v>
      </c>
      <c r="C72" s="52">
        <f aca="true" t="shared" si="14" ref="C72:F72">SUM(C73:C75)</f>
        <v>15.82</v>
      </c>
      <c r="D72" s="52">
        <f t="shared" si="14"/>
        <v>1</v>
      </c>
      <c r="E72" s="52">
        <f t="shared" si="14"/>
        <v>41</v>
      </c>
      <c r="F72" s="112">
        <f t="shared" si="14"/>
        <v>520</v>
      </c>
      <c r="G72" s="52">
        <f>SUM(G73:G74)</f>
        <v>520</v>
      </c>
      <c r="H72" s="52">
        <f aca="true" t="shared" si="15" ref="H72:R72">SUM(H73:H75)</f>
        <v>0</v>
      </c>
      <c r="I72" s="52">
        <f t="shared" si="15"/>
        <v>0</v>
      </c>
      <c r="J72" s="52">
        <f t="shared" si="15"/>
        <v>0</v>
      </c>
      <c r="K72" s="52">
        <f t="shared" si="15"/>
        <v>0</v>
      </c>
      <c r="L72" s="52">
        <f t="shared" si="15"/>
        <v>0</v>
      </c>
      <c r="M72" s="52">
        <f t="shared" si="15"/>
        <v>0</v>
      </c>
      <c r="N72" s="52">
        <f t="shared" si="15"/>
        <v>1</v>
      </c>
      <c r="O72" s="52">
        <f t="shared" si="15"/>
        <v>520</v>
      </c>
      <c r="P72" s="52">
        <f t="shared" si="15"/>
        <v>0</v>
      </c>
      <c r="Q72" s="52">
        <f t="shared" si="15"/>
        <v>0</v>
      </c>
      <c r="R72" s="52">
        <f t="shared" si="15"/>
        <v>0</v>
      </c>
      <c r="S72" s="52"/>
      <c r="T72" s="52"/>
    </row>
    <row r="73" spans="1:20" s="90" customFormat="1" ht="40.5" customHeight="1">
      <c r="A73" s="110" t="s">
        <v>233</v>
      </c>
      <c r="B73" s="52" t="s">
        <v>232</v>
      </c>
      <c r="C73" s="52">
        <v>15.82</v>
      </c>
      <c r="D73" s="52">
        <v>1</v>
      </c>
      <c r="E73" s="52">
        <v>41</v>
      </c>
      <c r="F73" s="112">
        <v>520</v>
      </c>
      <c r="G73" s="52">
        <v>520</v>
      </c>
      <c r="H73" s="52"/>
      <c r="I73" s="52"/>
      <c r="J73" s="52"/>
      <c r="K73" s="52"/>
      <c r="L73" s="52"/>
      <c r="M73" s="52"/>
      <c r="N73" s="52">
        <v>1</v>
      </c>
      <c r="O73" s="52">
        <v>520</v>
      </c>
      <c r="P73" s="52"/>
      <c r="Q73" s="52"/>
      <c r="R73" s="52"/>
      <c r="S73" s="52" t="s">
        <v>200</v>
      </c>
      <c r="T73" s="52" t="s">
        <v>200</v>
      </c>
    </row>
    <row r="74" spans="1:20" s="90" customFormat="1" ht="12.75">
      <c r="A74" s="110"/>
      <c r="B74" s="52"/>
      <c r="C74" s="52"/>
      <c r="D74" s="52"/>
      <c r="E74" s="52"/>
      <c r="F74" s="112"/>
      <c r="G74" s="52"/>
      <c r="H74" s="52"/>
      <c r="I74" s="52"/>
      <c r="J74" s="52"/>
      <c r="K74" s="52"/>
      <c r="L74" s="52"/>
      <c r="M74" s="52"/>
      <c r="N74" s="52"/>
      <c r="O74" s="52"/>
      <c r="P74" s="52"/>
      <c r="Q74" s="52"/>
      <c r="R74" s="52"/>
      <c r="S74" s="52"/>
      <c r="T74" s="52"/>
    </row>
    <row r="75" spans="1:20" s="90" customFormat="1" ht="12.75">
      <c r="A75" s="110" t="s">
        <v>155</v>
      </c>
      <c r="B75" s="52"/>
      <c r="C75" s="52"/>
      <c r="D75" s="52"/>
      <c r="E75" s="52"/>
      <c r="F75" s="112"/>
      <c r="G75" s="52"/>
      <c r="H75" s="52"/>
      <c r="I75" s="52"/>
      <c r="J75" s="52"/>
      <c r="K75" s="52"/>
      <c r="L75" s="52"/>
      <c r="M75" s="52"/>
      <c r="N75" s="52"/>
      <c r="O75" s="52"/>
      <c r="P75" s="52"/>
      <c r="Q75" s="52"/>
      <c r="R75" s="52"/>
      <c r="S75" s="52"/>
      <c r="T75" s="52"/>
    </row>
    <row r="76" spans="1:20" s="90" customFormat="1" ht="12.75">
      <c r="A76" s="110" t="s">
        <v>234</v>
      </c>
      <c r="B76" s="52"/>
      <c r="C76" s="104">
        <f aca="true" t="shared" si="16" ref="C76:F76">SUM(C77,C79,C79)</f>
        <v>0</v>
      </c>
      <c r="D76" s="104">
        <f t="shared" si="16"/>
        <v>0</v>
      </c>
      <c r="E76" s="104">
        <f t="shared" si="16"/>
        <v>0</v>
      </c>
      <c r="F76" s="108">
        <f t="shared" si="16"/>
        <v>0</v>
      </c>
      <c r="G76" s="104">
        <f>SUM(G77:G80)</f>
        <v>0</v>
      </c>
      <c r="H76" s="104">
        <f aca="true" t="shared" si="17" ref="H76:R76">SUM(H77,H79,H79)</f>
        <v>0</v>
      </c>
      <c r="I76" s="104">
        <f t="shared" si="17"/>
        <v>0</v>
      </c>
      <c r="J76" s="104">
        <f t="shared" si="17"/>
        <v>0</v>
      </c>
      <c r="K76" s="104">
        <f t="shared" si="17"/>
        <v>0</v>
      </c>
      <c r="L76" s="104">
        <f t="shared" si="17"/>
        <v>0</v>
      </c>
      <c r="M76" s="104">
        <f t="shared" si="17"/>
        <v>0</v>
      </c>
      <c r="N76" s="104">
        <f t="shared" si="17"/>
        <v>0</v>
      </c>
      <c r="O76" s="104">
        <f t="shared" si="17"/>
        <v>0</v>
      </c>
      <c r="P76" s="104">
        <f t="shared" si="17"/>
        <v>0</v>
      </c>
      <c r="Q76" s="104">
        <f t="shared" si="17"/>
        <v>0</v>
      </c>
      <c r="R76" s="104">
        <f t="shared" si="17"/>
        <v>0</v>
      </c>
      <c r="S76" s="52"/>
      <c r="T76" s="52"/>
    </row>
    <row r="77" spans="1:20" s="90" customFormat="1" ht="12.75">
      <c r="A77" s="110" t="s">
        <v>235</v>
      </c>
      <c r="B77" s="52"/>
      <c r="C77" s="52">
        <f aca="true" t="shared" si="18" ref="C77:C82">SUM(C78)</f>
        <v>0</v>
      </c>
      <c r="D77" s="52"/>
      <c r="E77" s="52"/>
      <c r="F77" s="112"/>
      <c r="G77" s="52">
        <f>SUM(G78)</f>
        <v>0</v>
      </c>
      <c r="H77" s="52"/>
      <c r="I77" s="52"/>
      <c r="J77" s="52"/>
      <c r="K77" s="52"/>
      <c r="L77" s="52"/>
      <c r="M77" s="52"/>
      <c r="N77" s="52"/>
      <c r="O77" s="52"/>
      <c r="P77" s="52"/>
      <c r="Q77" s="52"/>
      <c r="R77" s="52"/>
      <c r="S77" s="52"/>
      <c r="T77" s="52"/>
    </row>
    <row r="78" spans="1:20" s="90" customFormat="1" ht="12.75">
      <c r="A78" s="110" t="s">
        <v>236</v>
      </c>
      <c r="B78" s="52" t="s">
        <v>237</v>
      </c>
      <c r="C78" s="52"/>
      <c r="D78" s="52"/>
      <c r="E78" s="52"/>
      <c r="F78" s="112"/>
      <c r="G78" s="52"/>
      <c r="H78" s="52"/>
      <c r="I78" s="52"/>
      <c r="J78" s="52"/>
      <c r="K78" s="52"/>
      <c r="L78" s="52"/>
      <c r="M78" s="52"/>
      <c r="N78" s="52"/>
      <c r="O78" s="52"/>
      <c r="P78" s="52"/>
      <c r="Q78" s="52"/>
      <c r="R78" s="52"/>
      <c r="S78" s="52"/>
      <c r="T78" s="52"/>
    </row>
    <row r="79" spans="1:20" s="90" customFormat="1" ht="12.75">
      <c r="A79" s="110" t="s">
        <v>238</v>
      </c>
      <c r="B79" s="104"/>
      <c r="C79" s="104">
        <f t="shared" si="18"/>
        <v>0</v>
      </c>
      <c r="D79" s="104"/>
      <c r="E79" s="104"/>
      <c r="F79" s="108"/>
      <c r="G79" s="104">
        <f>SUM(G80)</f>
        <v>0</v>
      </c>
      <c r="H79" s="104"/>
      <c r="I79" s="104"/>
      <c r="J79" s="104"/>
      <c r="K79" s="104"/>
      <c r="L79" s="104"/>
      <c r="M79" s="104"/>
      <c r="N79" s="104"/>
      <c r="O79" s="104"/>
      <c r="P79" s="104"/>
      <c r="Q79" s="104"/>
      <c r="R79" s="104"/>
      <c r="S79" s="104"/>
      <c r="T79" s="104"/>
    </row>
    <row r="80" spans="1:20" s="90" customFormat="1" ht="12.75">
      <c r="A80" s="110" t="s">
        <v>155</v>
      </c>
      <c r="B80" s="52"/>
      <c r="C80" s="52"/>
      <c r="D80" s="52"/>
      <c r="E80" s="52"/>
      <c r="F80" s="112"/>
      <c r="G80" s="52"/>
      <c r="H80" s="52"/>
      <c r="I80" s="52"/>
      <c r="J80" s="52"/>
      <c r="K80" s="52"/>
      <c r="L80" s="52"/>
      <c r="M80" s="52"/>
      <c r="N80" s="52"/>
      <c r="O80" s="52"/>
      <c r="P80" s="52"/>
      <c r="Q80" s="52"/>
      <c r="R80" s="52"/>
      <c r="S80" s="52"/>
      <c r="T80" s="52"/>
    </row>
    <row r="81" spans="1:20" s="90" customFormat="1" ht="24">
      <c r="A81" s="110" t="s">
        <v>239</v>
      </c>
      <c r="B81" s="52"/>
      <c r="C81" s="52">
        <f aca="true" t="shared" si="19" ref="C81:R81">SUM(C82,C84)</f>
        <v>0</v>
      </c>
      <c r="D81" s="52">
        <f t="shared" si="19"/>
        <v>0</v>
      </c>
      <c r="E81" s="52">
        <f t="shared" si="19"/>
        <v>0</v>
      </c>
      <c r="F81" s="112">
        <f t="shared" si="19"/>
        <v>0</v>
      </c>
      <c r="G81" s="52">
        <f t="shared" si="19"/>
        <v>0</v>
      </c>
      <c r="H81" s="52">
        <f t="shared" si="19"/>
        <v>0</v>
      </c>
      <c r="I81" s="52">
        <f t="shared" si="19"/>
        <v>0</v>
      </c>
      <c r="J81" s="52">
        <f t="shared" si="19"/>
        <v>0</v>
      </c>
      <c r="K81" s="52">
        <f t="shared" si="19"/>
        <v>0</v>
      </c>
      <c r="L81" s="52">
        <f t="shared" si="19"/>
        <v>0</v>
      </c>
      <c r="M81" s="52">
        <f t="shared" si="19"/>
        <v>0</v>
      </c>
      <c r="N81" s="52">
        <f t="shared" si="19"/>
        <v>0</v>
      </c>
      <c r="O81" s="52">
        <f t="shared" si="19"/>
        <v>0</v>
      </c>
      <c r="P81" s="52">
        <f t="shared" si="19"/>
        <v>0</v>
      </c>
      <c r="Q81" s="52">
        <f t="shared" si="19"/>
        <v>0</v>
      </c>
      <c r="R81" s="52">
        <f t="shared" si="19"/>
        <v>0</v>
      </c>
      <c r="S81" s="52"/>
      <c r="T81" s="52"/>
    </row>
    <row r="82" spans="1:20" s="90" customFormat="1" ht="12.75">
      <c r="A82" s="110" t="s">
        <v>240</v>
      </c>
      <c r="B82" s="52" t="s">
        <v>237</v>
      </c>
      <c r="C82" s="104">
        <f t="shared" si="18"/>
        <v>0</v>
      </c>
      <c r="D82" s="104">
        <f aca="true" t="shared" si="20" ref="D82:R82">SUM(D83)</f>
        <v>0</v>
      </c>
      <c r="E82" s="104">
        <f t="shared" si="20"/>
        <v>0</v>
      </c>
      <c r="F82" s="108">
        <f t="shared" si="20"/>
        <v>0</v>
      </c>
      <c r="G82" s="104">
        <f t="shared" si="20"/>
        <v>0</v>
      </c>
      <c r="H82" s="104">
        <f t="shared" si="20"/>
        <v>0</v>
      </c>
      <c r="I82" s="104">
        <f t="shared" si="20"/>
        <v>0</v>
      </c>
      <c r="J82" s="104">
        <f t="shared" si="20"/>
        <v>0</v>
      </c>
      <c r="K82" s="104">
        <f t="shared" si="20"/>
        <v>0</v>
      </c>
      <c r="L82" s="104">
        <f t="shared" si="20"/>
        <v>0</v>
      </c>
      <c r="M82" s="104">
        <f t="shared" si="20"/>
        <v>0</v>
      </c>
      <c r="N82" s="104">
        <f t="shared" si="20"/>
        <v>0</v>
      </c>
      <c r="O82" s="104">
        <f t="shared" si="20"/>
        <v>0</v>
      </c>
      <c r="P82" s="104">
        <f t="shared" si="20"/>
        <v>0</v>
      </c>
      <c r="Q82" s="104">
        <f t="shared" si="20"/>
        <v>0</v>
      </c>
      <c r="R82" s="104">
        <f t="shared" si="20"/>
        <v>0</v>
      </c>
      <c r="S82" s="52"/>
      <c r="T82" s="52"/>
    </row>
    <row r="83" spans="1:20" s="90" customFormat="1" ht="12.75">
      <c r="A83" s="110" t="s">
        <v>155</v>
      </c>
      <c r="B83" s="52"/>
      <c r="C83" s="52"/>
      <c r="D83" s="52"/>
      <c r="E83" s="52"/>
      <c r="F83" s="112"/>
      <c r="G83" s="52"/>
      <c r="H83" s="52"/>
      <c r="I83" s="52"/>
      <c r="J83" s="52"/>
      <c r="K83" s="52"/>
      <c r="L83" s="52"/>
      <c r="M83" s="52"/>
      <c r="N83" s="52"/>
      <c r="O83" s="52"/>
      <c r="P83" s="52"/>
      <c r="Q83" s="52"/>
      <c r="R83" s="52"/>
      <c r="S83" s="52"/>
      <c r="T83" s="52"/>
    </row>
    <row r="84" spans="1:20" s="90" customFormat="1" ht="12.75">
      <c r="A84" s="110" t="s">
        <v>241</v>
      </c>
      <c r="B84" s="52" t="s">
        <v>242</v>
      </c>
      <c r="C84" s="104">
        <f aca="true" t="shared" si="21" ref="C84:R84">SUM(C85)</f>
        <v>0</v>
      </c>
      <c r="D84" s="104">
        <f t="shared" si="21"/>
        <v>0</v>
      </c>
      <c r="E84" s="104">
        <f t="shared" si="21"/>
        <v>0</v>
      </c>
      <c r="F84" s="108">
        <f t="shared" si="21"/>
        <v>0</v>
      </c>
      <c r="G84" s="104">
        <f t="shared" si="21"/>
        <v>0</v>
      </c>
      <c r="H84" s="104">
        <f t="shared" si="21"/>
        <v>0</v>
      </c>
      <c r="I84" s="104">
        <f t="shared" si="21"/>
        <v>0</v>
      </c>
      <c r="J84" s="104">
        <f t="shared" si="21"/>
        <v>0</v>
      </c>
      <c r="K84" s="104">
        <f t="shared" si="21"/>
        <v>0</v>
      </c>
      <c r="L84" s="104">
        <f t="shared" si="21"/>
        <v>0</v>
      </c>
      <c r="M84" s="104">
        <f t="shared" si="21"/>
        <v>0</v>
      </c>
      <c r="N84" s="104">
        <f t="shared" si="21"/>
        <v>0</v>
      </c>
      <c r="O84" s="104">
        <f t="shared" si="21"/>
        <v>0</v>
      </c>
      <c r="P84" s="104">
        <f t="shared" si="21"/>
        <v>0</v>
      </c>
      <c r="Q84" s="104">
        <f t="shared" si="21"/>
        <v>0</v>
      </c>
      <c r="R84" s="104">
        <f t="shared" si="21"/>
        <v>0</v>
      </c>
      <c r="S84" s="52"/>
      <c r="T84" s="52"/>
    </row>
    <row r="85" spans="1:20" s="90" customFormat="1" ht="12.75">
      <c r="A85" s="110" t="s">
        <v>155</v>
      </c>
      <c r="B85" s="52"/>
      <c r="C85" s="52"/>
      <c r="D85" s="52"/>
      <c r="E85" s="52"/>
      <c r="F85" s="112"/>
      <c r="G85" s="52"/>
      <c r="H85" s="52"/>
      <c r="I85" s="52"/>
      <c r="J85" s="52"/>
      <c r="K85" s="52"/>
      <c r="L85" s="52"/>
      <c r="M85" s="52"/>
      <c r="N85" s="52"/>
      <c r="O85" s="52"/>
      <c r="P85" s="52"/>
      <c r="Q85" s="52"/>
      <c r="R85" s="52"/>
      <c r="S85" s="52"/>
      <c r="T85" s="52"/>
    </row>
    <row r="86" spans="1:20" s="90" customFormat="1" ht="12.75">
      <c r="A86" s="110" t="s">
        <v>243</v>
      </c>
      <c r="B86" s="104" t="s">
        <v>242</v>
      </c>
      <c r="C86" s="104"/>
      <c r="D86" s="104"/>
      <c r="E86" s="104"/>
      <c r="F86" s="108"/>
      <c r="G86" s="104"/>
      <c r="H86" s="104"/>
      <c r="I86" s="104"/>
      <c r="J86" s="104"/>
      <c r="K86" s="104"/>
      <c r="L86" s="104"/>
      <c r="M86" s="104"/>
      <c r="N86" s="104"/>
      <c r="O86" s="104"/>
      <c r="P86" s="52"/>
      <c r="Q86" s="52"/>
      <c r="R86" s="52"/>
      <c r="S86" s="52"/>
      <c r="T86" s="52"/>
    </row>
    <row r="87" spans="1:20" s="90" customFormat="1" ht="12.75">
      <c r="A87" s="110" t="s">
        <v>244</v>
      </c>
      <c r="B87" s="52"/>
      <c r="C87" s="52">
        <f aca="true" t="shared" si="22" ref="C87:R87">SUM(C88,C110,C121,C123,C176)</f>
        <v>86.38</v>
      </c>
      <c r="D87" s="52">
        <f t="shared" si="22"/>
        <v>9</v>
      </c>
      <c r="E87" s="52">
        <f t="shared" si="22"/>
        <v>530</v>
      </c>
      <c r="F87" s="112">
        <f>SUM(F88,F110,F121,F123,F125,F176)</f>
        <v>7382.23</v>
      </c>
      <c r="G87" s="52">
        <f>SUM(G88,G110,G121,G123,G125,G176)</f>
        <v>4210.23</v>
      </c>
      <c r="H87" s="52">
        <f aca="true" t="shared" si="23" ref="G87:M87">SUM(H88,H110,H121,H123,H125,H176)</f>
        <v>1072</v>
      </c>
      <c r="I87" s="52">
        <f t="shared" si="23"/>
        <v>0</v>
      </c>
      <c r="J87" s="52">
        <f t="shared" si="23"/>
        <v>0</v>
      </c>
      <c r="K87" s="52">
        <f t="shared" si="23"/>
        <v>2100</v>
      </c>
      <c r="L87" s="52">
        <f t="shared" si="23"/>
        <v>0</v>
      </c>
      <c r="M87" s="52">
        <f t="shared" si="23"/>
        <v>0</v>
      </c>
      <c r="N87" s="52">
        <f t="shared" si="22"/>
        <v>9</v>
      </c>
      <c r="O87" s="52">
        <f t="shared" si="22"/>
        <v>1470</v>
      </c>
      <c r="P87" s="52">
        <f t="shared" si="22"/>
        <v>1044</v>
      </c>
      <c r="Q87" s="52">
        <f t="shared" si="22"/>
        <v>3316</v>
      </c>
      <c r="R87" s="52">
        <f t="shared" si="22"/>
        <v>620</v>
      </c>
      <c r="S87" s="52"/>
      <c r="T87" s="52"/>
    </row>
    <row r="88" spans="1:20" s="90" customFormat="1" ht="12.75">
      <c r="A88" s="110" t="s">
        <v>245</v>
      </c>
      <c r="B88" s="104" t="s">
        <v>246</v>
      </c>
      <c r="C88" s="104">
        <f>SUM(C89:C105)</f>
        <v>86.38</v>
      </c>
      <c r="D88" s="104">
        <f aca="true" t="shared" si="24" ref="D88:M88">SUM(D89:D105)</f>
        <v>9</v>
      </c>
      <c r="E88" s="104">
        <f t="shared" si="24"/>
        <v>530</v>
      </c>
      <c r="F88" s="108">
        <f>SUM(F89,F90,F106,F108)</f>
        <v>4093.23</v>
      </c>
      <c r="G88" s="104">
        <f aca="true" t="shared" si="25" ref="F88:H88">SUM(G89,G90,G106,G108)</f>
        <v>3513.23</v>
      </c>
      <c r="H88" s="104">
        <f t="shared" si="25"/>
        <v>580</v>
      </c>
      <c r="I88" s="104">
        <f t="shared" si="24"/>
        <v>0</v>
      </c>
      <c r="J88" s="104">
        <f t="shared" si="24"/>
        <v>0</v>
      </c>
      <c r="K88" s="104">
        <f t="shared" si="24"/>
        <v>0</v>
      </c>
      <c r="L88" s="104">
        <f t="shared" si="24"/>
        <v>0</v>
      </c>
      <c r="M88" s="104">
        <f t="shared" si="24"/>
        <v>0</v>
      </c>
      <c r="N88" s="104">
        <f aca="true" t="shared" si="26" ref="N88:R88">SUM(N89,N90,N106,N108)</f>
        <v>9</v>
      </c>
      <c r="O88" s="104">
        <f t="shared" si="26"/>
        <v>1470</v>
      </c>
      <c r="P88" s="104">
        <f t="shared" si="26"/>
        <v>1044</v>
      </c>
      <c r="Q88" s="104">
        <f t="shared" si="26"/>
        <v>3316</v>
      </c>
      <c r="R88" s="104">
        <f t="shared" si="26"/>
        <v>620</v>
      </c>
      <c r="S88" s="52"/>
      <c r="T88" s="52"/>
    </row>
    <row r="89" spans="1:20" s="90" customFormat="1" ht="12.75">
      <c r="A89" s="110" t="s">
        <v>247</v>
      </c>
      <c r="B89" s="52" t="s">
        <v>246</v>
      </c>
      <c r="C89" s="126"/>
      <c r="D89" s="52"/>
      <c r="E89" s="52"/>
      <c r="F89" s="127"/>
      <c r="G89" s="128"/>
      <c r="H89" s="128"/>
      <c r="I89" s="128"/>
      <c r="J89" s="128"/>
      <c r="K89" s="128"/>
      <c r="L89" s="128"/>
      <c r="M89" s="128"/>
      <c r="N89" s="52"/>
      <c r="O89" s="52"/>
      <c r="P89" s="52"/>
      <c r="Q89" s="52"/>
      <c r="R89" s="128"/>
      <c r="S89" s="52"/>
      <c r="T89" s="52"/>
    </row>
    <row r="90" spans="1:20" s="90" customFormat="1" ht="12.75">
      <c r="A90" s="110" t="s">
        <v>248</v>
      </c>
      <c r="B90" s="52" t="s">
        <v>246</v>
      </c>
      <c r="C90" s="126"/>
      <c r="D90" s="52"/>
      <c r="E90" s="52"/>
      <c r="F90" s="127">
        <f>SUM(F91:F105)</f>
        <v>4043.23</v>
      </c>
      <c r="G90" s="128">
        <f>SUM(G91:G105)</f>
        <v>3463.23</v>
      </c>
      <c r="H90" s="128">
        <f>SUM(H91:H105)</f>
        <v>580</v>
      </c>
      <c r="I90" s="128"/>
      <c r="J90" s="128"/>
      <c r="K90" s="128"/>
      <c r="L90" s="128"/>
      <c r="M90" s="128"/>
      <c r="N90" s="140">
        <f>SUM(N91:N105)</f>
        <v>8</v>
      </c>
      <c r="O90" s="128">
        <f>SUM(O91:O105)</f>
        <v>1420</v>
      </c>
      <c r="P90" s="140">
        <f>SUM(P91:P105)</f>
        <v>1044</v>
      </c>
      <c r="Q90" s="140">
        <f>SUM(Q91:Q105)</f>
        <v>3316</v>
      </c>
      <c r="R90" s="140">
        <f>SUM(R91:R105)</f>
        <v>620</v>
      </c>
      <c r="S90" s="52"/>
      <c r="T90" s="52"/>
    </row>
    <row r="91" spans="1:20" s="90" customFormat="1" ht="91.5" customHeight="1">
      <c r="A91" s="61" t="s">
        <v>249</v>
      </c>
      <c r="B91" s="52" t="s">
        <v>246</v>
      </c>
      <c r="C91" s="52">
        <v>20</v>
      </c>
      <c r="D91" s="52"/>
      <c r="E91" s="52"/>
      <c r="F91" s="127">
        <v>110</v>
      </c>
      <c r="G91" s="67"/>
      <c r="H91" s="128">
        <v>110</v>
      </c>
      <c r="I91" s="128"/>
      <c r="J91" s="128"/>
      <c r="K91" s="128"/>
      <c r="L91" s="128"/>
      <c r="M91" s="128"/>
      <c r="N91" s="52"/>
      <c r="O91" s="52"/>
      <c r="P91" s="52"/>
      <c r="Q91" s="52"/>
      <c r="R91" s="128"/>
      <c r="S91" s="61" t="s">
        <v>250</v>
      </c>
      <c r="T91" s="52" t="s">
        <v>251</v>
      </c>
    </row>
    <row r="92" spans="1:20" s="90" customFormat="1" ht="112.5" customHeight="1">
      <c r="A92" s="61" t="s">
        <v>252</v>
      </c>
      <c r="B92" s="62" t="s">
        <v>242</v>
      </c>
      <c r="C92" s="52">
        <v>1</v>
      </c>
      <c r="D92" s="52">
        <v>1</v>
      </c>
      <c r="E92" s="52">
        <v>265</v>
      </c>
      <c r="F92" s="127">
        <v>90</v>
      </c>
      <c r="G92" s="67"/>
      <c r="H92" s="128">
        <v>90</v>
      </c>
      <c r="I92" s="128"/>
      <c r="J92" s="128"/>
      <c r="K92" s="128"/>
      <c r="L92" s="128"/>
      <c r="M92" s="128"/>
      <c r="N92" s="52">
        <v>1</v>
      </c>
      <c r="O92" s="52">
        <v>90</v>
      </c>
      <c r="P92" s="52">
        <v>265</v>
      </c>
      <c r="Q92" s="52">
        <v>1006</v>
      </c>
      <c r="R92" s="128">
        <v>90</v>
      </c>
      <c r="S92" s="61" t="s">
        <v>250</v>
      </c>
      <c r="T92" s="52" t="s">
        <v>181</v>
      </c>
    </row>
    <row r="93" spans="1:20" s="90" customFormat="1" ht="90" customHeight="1">
      <c r="A93" s="61" t="s">
        <v>253</v>
      </c>
      <c r="B93" s="52" t="s">
        <v>246</v>
      </c>
      <c r="C93" s="52">
        <v>12.38</v>
      </c>
      <c r="D93" s="52">
        <v>1</v>
      </c>
      <c r="E93" s="52">
        <v>83</v>
      </c>
      <c r="F93" s="127">
        <v>70</v>
      </c>
      <c r="G93" s="67"/>
      <c r="H93" s="128">
        <v>70</v>
      </c>
      <c r="I93" s="128"/>
      <c r="J93" s="128"/>
      <c r="K93" s="128"/>
      <c r="L93" s="128"/>
      <c r="M93" s="128"/>
      <c r="N93" s="52">
        <v>1</v>
      </c>
      <c r="O93" s="52">
        <v>70</v>
      </c>
      <c r="P93" s="52">
        <v>83</v>
      </c>
      <c r="Q93" s="52">
        <v>236</v>
      </c>
      <c r="R93" s="128">
        <v>70</v>
      </c>
      <c r="S93" s="61" t="s">
        <v>250</v>
      </c>
      <c r="T93" s="52" t="s">
        <v>180</v>
      </c>
    </row>
    <row r="94" spans="1:20" s="90" customFormat="1" ht="82.5" customHeight="1">
      <c r="A94" s="61" t="s">
        <v>254</v>
      </c>
      <c r="B94" s="52" t="s">
        <v>246</v>
      </c>
      <c r="C94" s="52">
        <v>12</v>
      </c>
      <c r="D94" s="52">
        <v>1</v>
      </c>
      <c r="E94" s="52">
        <v>5</v>
      </c>
      <c r="F94" s="127">
        <v>55</v>
      </c>
      <c r="G94" s="128"/>
      <c r="H94" s="128">
        <v>55</v>
      </c>
      <c r="I94" s="128"/>
      <c r="J94" s="128"/>
      <c r="K94" s="128"/>
      <c r="L94" s="128"/>
      <c r="M94" s="128"/>
      <c r="N94" s="52">
        <v>1</v>
      </c>
      <c r="O94" s="52">
        <v>55</v>
      </c>
      <c r="P94" s="52">
        <v>5</v>
      </c>
      <c r="Q94" s="52">
        <v>14</v>
      </c>
      <c r="R94" s="128">
        <v>55</v>
      </c>
      <c r="S94" s="61" t="s">
        <v>250</v>
      </c>
      <c r="T94" s="52" t="s">
        <v>189</v>
      </c>
    </row>
    <row r="95" spans="1:20" s="90" customFormat="1" ht="88.5" customHeight="1">
      <c r="A95" s="61" t="s">
        <v>255</v>
      </c>
      <c r="B95" s="52" t="s">
        <v>246</v>
      </c>
      <c r="C95" s="52">
        <v>25</v>
      </c>
      <c r="D95" s="52">
        <v>1</v>
      </c>
      <c r="E95" s="52">
        <v>49</v>
      </c>
      <c r="F95" s="127">
        <v>105</v>
      </c>
      <c r="G95" s="128"/>
      <c r="H95" s="128">
        <v>105</v>
      </c>
      <c r="I95" s="128"/>
      <c r="J95" s="128"/>
      <c r="K95" s="128"/>
      <c r="L95" s="128"/>
      <c r="M95" s="128"/>
      <c r="N95" s="52">
        <v>1</v>
      </c>
      <c r="O95" s="52">
        <v>105</v>
      </c>
      <c r="P95" s="52">
        <v>49</v>
      </c>
      <c r="Q95" s="52">
        <v>179</v>
      </c>
      <c r="R95" s="128">
        <v>105</v>
      </c>
      <c r="S95" s="61" t="s">
        <v>250</v>
      </c>
      <c r="T95" s="52" t="s">
        <v>189</v>
      </c>
    </row>
    <row r="96" spans="1:20" s="90" customFormat="1" ht="93" customHeight="1">
      <c r="A96" s="114" t="s">
        <v>256</v>
      </c>
      <c r="B96" s="52" t="s">
        <v>246</v>
      </c>
      <c r="C96" s="52">
        <v>10</v>
      </c>
      <c r="D96" s="52">
        <v>1</v>
      </c>
      <c r="E96" s="52">
        <v>49</v>
      </c>
      <c r="F96" s="127">
        <v>100</v>
      </c>
      <c r="G96" s="128"/>
      <c r="H96" s="128">
        <v>100</v>
      </c>
      <c r="I96" s="128"/>
      <c r="J96" s="128"/>
      <c r="K96" s="128"/>
      <c r="L96" s="128"/>
      <c r="M96" s="128"/>
      <c r="N96" s="52">
        <v>1</v>
      </c>
      <c r="O96" s="52"/>
      <c r="P96" s="52">
        <v>49</v>
      </c>
      <c r="Q96" s="52">
        <v>166</v>
      </c>
      <c r="R96" s="128">
        <v>100</v>
      </c>
      <c r="S96" s="61" t="s">
        <v>250</v>
      </c>
      <c r="T96" s="52" t="s">
        <v>191</v>
      </c>
    </row>
    <row r="97" spans="1:20" s="90" customFormat="1" ht="60.75">
      <c r="A97" s="114" t="s">
        <v>257</v>
      </c>
      <c r="B97" s="52" t="s">
        <v>242</v>
      </c>
      <c r="C97" s="52">
        <v>1</v>
      </c>
      <c r="D97" s="52">
        <v>1</v>
      </c>
      <c r="E97" s="52">
        <v>79</v>
      </c>
      <c r="F97" s="127">
        <v>50</v>
      </c>
      <c r="G97" s="128"/>
      <c r="H97" s="128">
        <v>50</v>
      </c>
      <c r="I97" s="128"/>
      <c r="J97" s="128"/>
      <c r="K97" s="128"/>
      <c r="L97" s="128"/>
      <c r="M97" s="128"/>
      <c r="N97" s="52">
        <v>1</v>
      </c>
      <c r="O97" s="52">
        <v>100</v>
      </c>
      <c r="P97" s="52">
        <v>79</v>
      </c>
      <c r="Q97" s="52"/>
      <c r="R97" s="128"/>
      <c r="S97" s="61" t="s">
        <v>250</v>
      </c>
      <c r="T97" s="62" t="s">
        <v>185</v>
      </c>
    </row>
    <row r="98" spans="1:20" s="90" customFormat="1" ht="24">
      <c r="A98" s="114" t="s">
        <v>258</v>
      </c>
      <c r="B98" s="52" t="s">
        <v>242</v>
      </c>
      <c r="C98" s="52">
        <v>1</v>
      </c>
      <c r="D98" s="52"/>
      <c r="E98" s="52"/>
      <c r="F98" s="127">
        <v>2198.8</v>
      </c>
      <c r="G98" s="128">
        <v>2198.8</v>
      </c>
      <c r="H98" s="128"/>
      <c r="I98" s="128"/>
      <c r="J98" s="128"/>
      <c r="K98" s="128"/>
      <c r="L98" s="128"/>
      <c r="M98" s="128"/>
      <c r="N98" s="52"/>
      <c r="O98" s="52"/>
      <c r="P98" s="52">
        <v>205</v>
      </c>
      <c r="Q98" s="52">
        <v>707</v>
      </c>
      <c r="R98" s="128"/>
      <c r="S98" s="61" t="s">
        <v>259</v>
      </c>
      <c r="T98" s="52" t="s">
        <v>259</v>
      </c>
    </row>
    <row r="99" spans="1:20" s="90" customFormat="1" ht="45.75" customHeight="1">
      <c r="A99" s="114" t="s">
        <v>260</v>
      </c>
      <c r="B99" s="52" t="s">
        <v>242</v>
      </c>
      <c r="C99" s="52">
        <v>1</v>
      </c>
      <c r="D99" s="52"/>
      <c r="E99" s="52"/>
      <c r="F99" s="127">
        <v>105</v>
      </c>
      <c r="G99" s="128">
        <v>105</v>
      </c>
      <c r="H99" s="128"/>
      <c r="I99" s="128"/>
      <c r="J99" s="128"/>
      <c r="K99" s="128"/>
      <c r="L99" s="128"/>
      <c r="M99" s="128"/>
      <c r="N99" s="52"/>
      <c r="O99" s="52"/>
      <c r="P99" s="52"/>
      <c r="Q99" s="52"/>
      <c r="R99" s="128"/>
      <c r="S99" s="61" t="s">
        <v>259</v>
      </c>
      <c r="T99" s="52" t="s">
        <v>259</v>
      </c>
    </row>
    <row r="100" spans="1:20" s="90" customFormat="1" ht="48.75">
      <c r="A100" s="114" t="s">
        <v>261</v>
      </c>
      <c r="B100" s="52" t="s">
        <v>242</v>
      </c>
      <c r="C100" s="52">
        <v>2</v>
      </c>
      <c r="D100" s="52">
        <v>3</v>
      </c>
      <c r="E100" s="52"/>
      <c r="F100" s="127">
        <v>1000</v>
      </c>
      <c r="G100" s="128">
        <v>1000</v>
      </c>
      <c r="H100" s="128"/>
      <c r="I100" s="128"/>
      <c r="J100" s="128"/>
      <c r="K100" s="128"/>
      <c r="L100" s="128"/>
      <c r="M100" s="128"/>
      <c r="N100" s="52">
        <v>1</v>
      </c>
      <c r="O100" s="52">
        <v>1000</v>
      </c>
      <c r="P100" s="52">
        <v>309</v>
      </c>
      <c r="Q100" s="52">
        <v>1008</v>
      </c>
      <c r="R100" s="128">
        <v>200</v>
      </c>
      <c r="S100" s="52" t="s">
        <v>259</v>
      </c>
      <c r="T100" s="62" t="s">
        <v>262</v>
      </c>
    </row>
    <row r="101" spans="1:20" s="90" customFormat="1" ht="18" customHeight="1">
      <c r="A101" s="114" t="s">
        <v>263</v>
      </c>
      <c r="B101" s="52" t="s">
        <v>242</v>
      </c>
      <c r="C101" s="52">
        <v>1</v>
      </c>
      <c r="D101" s="52"/>
      <c r="E101" s="52"/>
      <c r="F101" s="127">
        <v>40</v>
      </c>
      <c r="G101" s="128">
        <v>40</v>
      </c>
      <c r="H101" s="128"/>
      <c r="I101" s="128"/>
      <c r="J101" s="128"/>
      <c r="K101" s="128"/>
      <c r="L101" s="128"/>
      <c r="M101" s="128"/>
      <c r="N101" s="52">
        <v>1</v>
      </c>
      <c r="O101" s="52"/>
      <c r="P101" s="52"/>
      <c r="Q101" s="52"/>
      <c r="R101" s="128"/>
      <c r="S101" s="52" t="s">
        <v>259</v>
      </c>
      <c r="T101" s="52" t="s">
        <v>264</v>
      </c>
    </row>
    <row r="102" spans="1:20" s="90" customFormat="1" ht="45" customHeight="1">
      <c r="A102" s="114" t="s">
        <v>265</v>
      </c>
      <c r="B102" s="52"/>
      <c r="C102" s="52"/>
      <c r="D102" s="52"/>
      <c r="E102" s="52"/>
      <c r="F102" s="127">
        <v>66</v>
      </c>
      <c r="G102" s="128">
        <v>66</v>
      </c>
      <c r="H102" s="128"/>
      <c r="I102" s="128"/>
      <c r="J102" s="128"/>
      <c r="K102" s="128"/>
      <c r="L102" s="128"/>
      <c r="M102" s="128"/>
      <c r="N102" s="52"/>
      <c r="O102" s="52"/>
      <c r="P102" s="52"/>
      <c r="Q102" s="52"/>
      <c r="R102" s="128"/>
      <c r="S102" s="52" t="s">
        <v>264</v>
      </c>
      <c r="T102" s="52" t="s">
        <v>264</v>
      </c>
    </row>
    <row r="103" spans="1:20" s="90" customFormat="1" ht="36.75">
      <c r="A103" s="114" t="s">
        <v>266</v>
      </c>
      <c r="B103" s="52"/>
      <c r="C103" s="52"/>
      <c r="D103" s="52"/>
      <c r="E103" s="52"/>
      <c r="F103" s="127">
        <v>40.99</v>
      </c>
      <c r="G103" s="128">
        <v>40.99</v>
      </c>
      <c r="H103" s="128"/>
      <c r="I103" s="128"/>
      <c r="J103" s="128"/>
      <c r="K103" s="128"/>
      <c r="L103" s="128"/>
      <c r="M103" s="128"/>
      <c r="N103" s="52"/>
      <c r="O103" s="52"/>
      <c r="P103" s="52"/>
      <c r="Q103" s="52"/>
      <c r="R103" s="128"/>
      <c r="S103" s="52" t="s">
        <v>264</v>
      </c>
      <c r="T103" s="52" t="s">
        <v>264</v>
      </c>
    </row>
    <row r="104" spans="1:20" s="90" customFormat="1" ht="30.75" customHeight="1">
      <c r="A104" s="114" t="s">
        <v>267</v>
      </c>
      <c r="B104" s="52"/>
      <c r="C104" s="52"/>
      <c r="D104" s="52"/>
      <c r="E104" s="52"/>
      <c r="F104" s="127">
        <v>12.44</v>
      </c>
      <c r="G104" s="128">
        <v>12.44</v>
      </c>
      <c r="H104" s="128"/>
      <c r="I104" s="128"/>
      <c r="J104" s="128"/>
      <c r="K104" s="128"/>
      <c r="L104" s="128"/>
      <c r="M104" s="128"/>
      <c r="N104" s="52"/>
      <c r="O104" s="52"/>
      <c r="P104" s="52"/>
      <c r="Q104" s="52"/>
      <c r="R104" s="128"/>
      <c r="S104" s="52" t="s">
        <v>264</v>
      </c>
      <c r="T104" s="52" t="s">
        <v>264</v>
      </c>
    </row>
    <row r="105" spans="1:20" s="90" customFormat="1" ht="12.75">
      <c r="A105" s="129"/>
      <c r="B105" s="52"/>
      <c r="C105" s="52"/>
      <c r="D105" s="52"/>
      <c r="E105" s="52"/>
      <c r="F105" s="127"/>
      <c r="G105" s="128"/>
      <c r="H105" s="128"/>
      <c r="I105" s="128"/>
      <c r="J105" s="128"/>
      <c r="K105" s="128"/>
      <c r="L105" s="128"/>
      <c r="M105" s="128"/>
      <c r="N105" s="52"/>
      <c r="O105" s="52"/>
      <c r="P105" s="52"/>
      <c r="Q105" s="52"/>
      <c r="R105" s="128"/>
      <c r="S105" s="52"/>
      <c r="T105" s="62"/>
    </row>
    <row r="106" spans="1:20" s="90" customFormat="1" ht="12.75">
      <c r="A106" s="110" t="s">
        <v>268</v>
      </c>
      <c r="B106" s="52"/>
      <c r="C106" s="52"/>
      <c r="D106" s="52"/>
      <c r="E106" s="52"/>
      <c r="F106" s="127">
        <f aca="true" t="shared" si="27" ref="F106:M106">SUM(F107:F107)</f>
        <v>50</v>
      </c>
      <c r="G106" s="128">
        <f t="shared" si="27"/>
        <v>50</v>
      </c>
      <c r="H106" s="128">
        <f t="shared" si="27"/>
        <v>0</v>
      </c>
      <c r="I106" s="128">
        <f t="shared" si="27"/>
        <v>0</v>
      </c>
      <c r="J106" s="128">
        <f t="shared" si="27"/>
        <v>0</v>
      </c>
      <c r="K106" s="128">
        <f t="shared" si="27"/>
        <v>0</v>
      </c>
      <c r="L106" s="128">
        <f t="shared" si="27"/>
        <v>0</v>
      </c>
      <c r="M106" s="128">
        <f t="shared" si="27"/>
        <v>0</v>
      </c>
      <c r="N106" s="140">
        <f>N107</f>
        <v>1</v>
      </c>
      <c r="O106" s="128">
        <f>SUM(O107:O107)</f>
        <v>50</v>
      </c>
      <c r="P106" s="128">
        <f>SUM(P107:P107)</f>
        <v>0</v>
      </c>
      <c r="Q106" s="128">
        <f>SUM(Q107:Q107)</f>
        <v>0</v>
      </c>
      <c r="R106" s="128">
        <f>SUM(R107:R107)</f>
        <v>0</v>
      </c>
      <c r="S106" s="52"/>
      <c r="T106" s="52"/>
    </row>
    <row r="107" spans="1:20" s="90" customFormat="1" ht="54" customHeight="1">
      <c r="A107" s="110" t="s">
        <v>269</v>
      </c>
      <c r="B107" s="52"/>
      <c r="C107" s="52"/>
      <c r="D107" s="52">
        <v>1</v>
      </c>
      <c r="E107" s="52">
        <v>141</v>
      </c>
      <c r="F107" s="127">
        <v>50</v>
      </c>
      <c r="G107" s="24">
        <v>50</v>
      </c>
      <c r="H107" s="128"/>
      <c r="I107" s="128"/>
      <c r="J107" s="128"/>
      <c r="K107" s="128"/>
      <c r="L107" s="128"/>
      <c r="M107" s="128"/>
      <c r="N107" s="52">
        <v>1</v>
      </c>
      <c r="O107" s="52">
        <v>50</v>
      </c>
      <c r="P107" s="52"/>
      <c r="Q107" s="52"/>
      <c r="R107" s="128"/>
      <c r="S107" s="52" t="s">
        <v>259</v>
      </c>
      <c r="T107" s="52" t="s">
        <v>181</v>
      </c>
    </row>
    <row r="108" spans="1:20" s="90" customFormat="1" ht="33.75" customHeight="1">
      <c r="A108" s="110" t="s">
        <v>270</v>
      </c>
      <c r="B108" s="104" t="s">
        <v>271</v>
      </c>
      <c r="C108" s="104">
        <f>SUM(C109:C109)</f>
        <v>0</v>
      </c>
      <c r="D108" s="104">
        <f>SUM(D110:D114)</f>
        <v>0</v>
      </c>
      <c r="E108" s="104">
        <f>SUM(E110:E114)</f>
        <v>0</v>
      </c>
      <c r="F108" s="108">
        <f>SUM(F109:F109)</f>
        <v>0</v>
      </c>
      <c r="G108" s="104">
        <f aca="true" t="shared" si="28" ref="G108:R108">SUM(G109:G109)</f>
        <v>0</v>
      </c>
      <c r="H108" s="104">
        <f t="shared" si="28"/>
        <v>0</v>
      </c>
      <c r="I108" s="104">
        <f t="shared" si="28"/>
        <v>0</v>
      </c>
      <c r="J108" s="104">
        <f t="shared" si="28"/>
        <v>0</v>
      </c>
      <c r="K108" s="104">
        <f t="shared" si="28"/>
        <v>0</v>
      </c>
      <c r="L108" s="104">
        <f t="shared" si="28"/>
        <v>0</v>
      </c>
      <c r="M108" s="104">
        <f t="shared" si="28"/>
        <v>0</v>
      </c>
      <c r="N108" s="104">
        <f t="shared" si="28"/>
        <v>0</v>
      </c>
      <c r="O108" s="104">
        <f t="shared" si="28"/>
        <v>0</v>
      </c>
      <c r="P108" s="104">
        <f t="shared" si="28"/>
        <v>0</v>
      </c>
      <c r="Q108" s="104">
        <f t="shared" si="28"/>
        <v>0</v>
      </c>
      <c r="R108" s="104">
        <f t="shared" si="28"/>
        <v>0</v>
      </c>
      <c r="S108" s="52"/>
      <c r="T108" s="52"/>
    </row>
    <row r="109" spans="1:20" s="90" customFormat="1" ht="12.75">
      <c r="A109" s="110"/>
      <c r="B109" s="52"/>
      <c r="C109" s="52"/>
      <c r="D109" s="52"/>
      <c r="E109" s="52"/>
      <c r="F109" s="112"/>
      <c r="G109" s="52"/>
      <c r="H109" s="52"/>
      <c r="I109" s="52"/>
      <c r="J109" s="52"/>
      <c r="K109" s="52"/>
      <c r="L109" s="52"/>
      <c r="M109" s="52"/>
      <c r="N109" s="52"/>
      <c r="O109" s="52"/>
      <c r="P109" s="52"/>
      <c r="Q109" s="52"/>
      <c r="R109" s="52"/>
      <c r="S109" s="52"/>
      <c r="T109" s="52"/>
    </row>
    <row r="110" spans="1:20" s="90" customFormat="1" ht="12.75">
      <c r="A110" s="110" t="s">
        <v>272</v>
      </c>
      <c r="B110" s="52" t="s">
        <v>273</v>
      </c>
      <c r="C110" s="128">
        <f aca="true" t="shared" si="29" ref="C110:R110">SUM(C111:C114)</f>
        <v>0</v>
      </c>
      <c r="D110" s="52"/>
      <c r="E110" s="52"/>
      <c r="F110" s="127">
        <f t="shared" si="29"/>
        <v>77</v>
      </c>
      <c r="G110" s="128">
        <f t="shared" si="29"/>
        <v>77</v>
      </c>
      <c r="H110" s="128">
        <f t="shared" si="29"/>
        <v>0</v>
      </c>
      <c r="I110" s="128">
        <f t="shared" si="29"/>
        <v>0</v>
      </c>
      <c r="J110" s="128">
        <f t="shared" si="29"/>
        <v>0</v>
      </c>
      <c r="K110" s="128">
        <f t="shared" si="29"/>
        <v>0</v>
      </c>
      <c r="L110" s="128">
        <f t="shared" si="29"/>
        <v>0</v>
      </c>
      <c r="M110" s="128">
        <f t="shared" si="29"/>
        <v>0</v>
      </c>
      <c r="N110" s="140">
        <f t="shared" si="29"/>
        <v>0</v>
      </c>
      <c r="O110" s="128">
        <f t="shared" si="29"/>
        <v>0</v>
      </c>
      <c r="P110" s="128">
        <f t="shared" si="29"/>
        <v>0</v>
      </c>
      <c r="Q110" s="128">
        <f t="shared" si="29"/>
        <v>0</v>
      </c>
      <c r="R110" s="128">
        <f t="shared" si="29"/>
        <v>0</v>
      </c>
      <c r="S110" s="52"/>
      <c r="T110" s="52"/>
    </row>
    <row r="111" spans="1:20" s="90" customFormat="1" ht="12.75">
      <c r="A111" s="110" t="s">
        <v>274</v>
      </c>
      <c r="B111" s="52"/>
      <c r="C111" s="52"/>
      <c r="D111" s="52"/>
      <c r="E111" s="52"/>
      <c r="F111" s="127"/>
      <c r="G111" s="128"/>
      <c r="H111" s="128"/>
      <c r="I111" s="128"/>
      <c r="J111" s="128"/>
      <c r="K111" s="128"/>
      <c r="L111" s="128"/>
      <c r="M111" s="128"/>
      <c r="N111" s="52"/>
      <c r="O111" s="52"/>
      <c r="P111" s="52"/>
      <c r="Q111" s="52"/>
      <c r="R111" s="128"/>
      <c r="S111" s="52"/>
      <c r="T111" s="52"/>
    </row>
    <row r="112" spans="1:20" s="90" customFormat="1" ht="12.75">
      <c r="A112" s="110" t="s">
        <v>275</v>
      </c>
      <c r="B112" s="52"/>
      <c r="C112" s="52"/>
      <c r="D112" s="52"/>
      <c r="E112" s="52"/>
      <c r="F112" s="127">
        <v>77</v>
      </c>
      <c r="G112" s="128">
        <v>77</v>
      </c>
      <c r="H112" s="128"/>
      <c r="I112" s="128"/>
      <c r="J112" s="128"/>
      <c r="K112" s="128"/>
      <c r="L112" s="128"/>
      <c r="M112" s="128"/>
      <c r="N112" s="52"/>
      <c r="O112" s="52"/>
      <c r="P112" s="52"/>
      <c r="Q112" s="52"/>
      <c r="R112" s="128"/>
      <c r="S112" s="52" t="s">
        <v>259</v>
      </c>
      <c r="T112" s="52" t="s">
        <v>259</v>
      </c>
    </row>
    <row r="113" spans="1:20" s="90" customFormat="1" ht="12.75">
      <c r="A113" s="110"/>
      <c r="B113" s="52"/>
      <c r="C113" s="52"/>
      <c r="D113" s="52"/>
      <c r="E113" s="52"/>
      <c r="F113" s="127"/>
      <c r="G113" s="128"/>
      <c r="H113" s="128"/>
      <c r="I113" s="128"/>
      <c r="J113" s="128"/>
      <c r="K113" s="128"/>
      <c r="L113" s="128"/>
      <c r="M113" s="128"/>
      <c r="N113" s="52"/>
      <c r="O113" s="52"/>
      <c r="P113" s="52"/>
      <c r="Q113" s="52"/>
      <c r="R113" s="128"/>
      <c r="S113" s="52"/>
      <c r="T113" s="52"/>
    </row>
    <row r="114" spans="1:20" s="90" customFormat="1" ht="12.75">
      <c r="A114" s="110" t="s">
        <v>276</v>
      </c>
      <c r="B114" s="52"/>
      <c r="C114" s="52"/>
      <c r="D114" s="52"/>
      <c r="E114" s="52"/>
      <c r="F114" s="127"/>
      <c r="G114" s="128"/>
      <c r="H114" s="128"/>
      <c r="I114" s="128"/>
      <c r="J114" s="128"/>
      <c r="K114" s="128"/>
      <c r="L114" s="128"/>
      <c r="M114" s="128"/>
      <c r="N114" s="52"/>
      <c r="O114" s="52"/>
      <c r="P114" s="52"/>
      <c r="Q114" s="52"/>
      <c r="R114" s="128"/>
      <c r="S114" s="52"/>
      <c r="T114" s="52"/>
    </row>
    <row r="115" spans="1:20" s="90" customFormat="1" ht="12.75">
      <c r="A115" s="130"/>
      <c r="B115" s="52"/>
      <c r="C115" s="52">
        <f aca="true" t="shared" si="30" ref="C115:R115">SUM(C116)</f>
        <v>0</v>
      </c>
      <c r="D115" s="52">
        <f t="shared" si="30"/>
        <v>0</v>
      </c>
      <c r="E115" s="52">
        <f t="shared" si="30"/>
        <v>0</v>
      </c>
      <c r="F115" s="112">
        <f t="shared" si="30"/>
        <v>0</v>
      </c>
      <c r="G115" s="52">
        <f t="shared" si="30"/>
        <v>0</v>
      </c>
      <c r="H115" s="52">
        <f t="shared" si="30"/>
        <v>0</v>
      </c>
      <c r="I115" s="52">
        <f t="shared" si="30"/>
        <v>0</v>
      </c>
      <c r="J115" s="52">
        <f t="shared" si="30"/>
        <v>0</v>
      </c>
      <c r="K115" s="52">
        <f t="shared" si="30"/>
        <v>0</v>
      </c>
      <c r="L115" s="52">
        <f t="shared" si="30"/>
        <v>0</v>
      </c>
      <c r="M115" s="52">
        <f t="shared" si="30"/>
        <v>0</v>
      </c>
      <c r="N115" s="52">
        <f t="shared" si="30"/>
        <v>0</v>
      </c>
      <c r="O115" s="52">
        <f t="shared" si="30"/>
        <v>0</v>
      </c>
      <c r="P115" s="52">
        <f t="shared" si="30"/>
        <v>0</v>
      </c>
      <c r="Q115" s="52">
        <f t="shared" si="30"/>
        <v>0</v>
      </c>
      <c r="R115" s="52">
        <f t="shared" si="30"/>
        <v>0</v>
      </c>
      <c r="S115" s="52"/>
      <c r="T115" s="52"/>
    </row>
    <row r="116" spans="1:20" s="90" customFormat="1" ht="12.75">
      <c r="A116" s="130"/>
      <c r="B116" s="52"/>
      <c r="C116" s="52"/>
      <c r="D116" s="52"/>
      <c r="E116" s="52"/>
      <c r="F116" s="112"/>
      <c r="G116" s="52"/>
      <c r="H116" s="52"/>
      <c r="I116" s="52"/>
      <c r="J116" s="52"/>
      <c r="K116" s="52"/>
      <c r="L116" s="52"/>
      <c r="M116" s="52"/>
      <c r="N116" s="52"/>
      <c r="O116" s="52"/>
      <c r="P116" s="52"/>
      <c r="Q116" s="52"/>
      <c r="R116" s="52"/>
      <c r="S116" s="52"/>
      <c r="T116" s="52"/>
    </row>
    <row r="117" spans="1:20" s="90" customFormat="1" ht="12.75">
      <c r="A117" s="72"/>
      <c r="B117" s="104" t="s">
        <v>242</v>
      </c>
      <c r="C117" s="52">
        <f aca="true" t="shared" si="31" ref="C117:R117">SUM(C118)</f>
        <v>0</v>
      </c>
      <c r="D117" s="52">
        <f t="shared" si="31"/>
        <v>0</v>
      </c>
      <c r="E117" s="52">
        <f t="shared" si="31"/>
        <v>0</v>
      </c>
      <c r="F117" s="112">
        <f t="shared" si="31"/>
        <v>0</v>
      </c>
      <c r="G117" s="52">
        <f t="shared" si="31"/>
        <v>0</v>
      </c>
      <c r="H117" s="52">
        <f t="shared" si="31"/>
        <v>0</v>
      </c>
      <c r="I117" s="52">
        <f t="shared" si="31"/>
        <v>0</v>
      </c>
      <c r="J117" s="52">
        <f t="shared" si="31"/>
        <v>0</v>
      </c>
      <c r="K117" s="52">
        <f t="shared" si="31"/>
        <v>0</v>
      </c>
      <c r="L117" s="52">
        <f t="shared" si="31"/>
        <v>0</v>
      </c>
      <c r="M117" s="52">
        <f t="shared" si="31"/>
        <v>0</v>
      </c>
      <c r="N117" s="52">
        <f t="shared" si="31"/>
        <v>0</v>
      </c>
      <c r="O117" s="52">
        <f t="shared" si="31"/>
        <v>0</v>
      </c>
      <c r="P117" s="52">
        <f t="shared" si="31"/>
        <v>0</v>
      </c>
      <c r="Q117" s="52">
        <f t="shared" si="31"/>
        <v>0</v>
      </c>
      <c r="R117" s="52">
        <f t="shared" si="31"/>
        <v>0</v>
      </c>
      <c r="S117" s="52"/>
      <c r="T117" s="52"/>
    </row>
    <row r="118" spans="1:20" s="90" customFormat="1" ht="12.75">
      <c r="A118" s="110" t="s">
        <v>277</v>
      </c>
      <c r="B118" s="52" t="s">
        <v>242</v>
      </c>
      <c r="C118" s="52"/>
      <c r="D118" s="52"/>
      <c r="E118" s="52"/>
      <c r="F118" s="127"/>
      <c r="G118" s="128"/>
      <c r="H118" s="128"/>
      <c r="I118" s="128"/>
      <c r="J118" s="128"/>
      <c r="K118" s="128"/>
      <c r="L118" s="128"/>
      <c r="M118" s="128"/>
      <c r="N118" s="52"/>
      <c r="O118" s="141"/>
      <c r="P118" s="52"/>
      <c r="Q118" s="52"/>
      <c r="R118" s="52"/>
      <c r="S118" s="52"/>
      <c r="T118" s="52"/>
    </row>
    <row r="119" spans="1:20" s="92" customFormat="1" ht="12.75">
      <c r="A119" s="110" t="s">
        <v>278</v>
      </c>
      <c r="B119" s="52"/>
      <c r="C119" s="52">
        <f aca="true" t="shared" si="32" ref="C119:R119">SUM(C120)</f>
        <v>0</v>
      </c>
      <c r="D119" s="52">
        <f t="shared" si="32"/>
        <v>0</v>
      </c>
      <c r="E119" s="52">
        <f t="shared" si="32"/>
        <v>0</v>
      </c>
      <c r="F119" s="112">
        <f t="shared" si="32"/>
        <v>0</v>
      </c>
      <c r="G119" s="52">
        <f t="shared" si="32"/>
        <v>0</v>
      </c>
      <c r="H119" s="52">
        <f t="shared" si="32"/>
        <v>0</v>
      </c>
      <c r="I119" s="52">
        <f t="shared" si="32"/>
        <v>0</v>
      </c>
      <c r="J119" s="52">
        <f t="shared" si="32"/>
        <v>0</v>
      </c>
      <c r="K119" s="52">
        <f t="shared" si="32"/>
        <v>0</v>
      </c>
      <c r="L119" s="52">
        <f t="shared" si="32"/>
        <v>0</v>
      </c>
      <c r="M119" s="52">
        <f t="shared" si="32"/>
        <v>0</v>
      </c>
      <c r="N119" s="52">
        <f t="shared" si="32"/>
        <v>0</v>
      </c>
      <c r="O119" s="52">
        <f t="shared" si="32"/>
        <v>0</v>
      </c>
      <c r="P119" s="52">
        <f t="shared" si="32"/>
        <v>0</v>
      </c>
      <c r="Q119" s="52">
        <f t="shared" si="32"/>
        <v>0</v>
      </c>
      <c r="R119" s="52">
        <f t="shared" si="32"/>
        <v>0</v>
      </c>
      <c r="S119" s="52"/>
      <c r="T119" s="52"/>
    </row>
    <row r="120" spans="1:20" s="90" customFormat="1" ht="12.75">
      <c r="A120" s="110" t="s">
        <v>279</v>
      </c>
      <c r="B120" s="104" t="s">
        <v>242</v>
      </c>
      <c r="C120" s="104"/>
      <c r="D120" s="104"/>
      <c r="E120" s="104"/>
      <c r="F120" s="108"/>
      <c r="G120" s="104"/>
      <c r="H120" s="104"/>
      <c r="I120" s="104"/>
      <c r="J120" s="104"/>
      <c r="K120" s="104"/>
      <c r="L120" s="104"/>
      <c r="M120" s="104"/>
      <c r="N120" s="104"/>
      <c r="O120" s="104"/>
      <c r="P120" s="52"/>
      <c r="Q120" s="52"/>
      <c r="R120" s="52"/>
      <c r="S120" s="52"/>
      <c r="T120" s="52"/>
    </row>
    <row r="121" spans="1:20" s="90" customFormat="1" ht="24">
      <c r="A121" s="110" t="s">
        <v>280</v>
      </c>
      <c r="B121" s="52" t="s">
        <v>237</v>
      </c>
      <c r="C121" s="131">
        <f>SUM(C122)</f>
        <v>0</v>
      </c>
      <c r="D121" s="131">
        <f aca="true" t="shared" si="33" ref="D121:R121">SUM(D122)</f>
        <v>0</v>
      </c>
      <c r="E121" s="131">
        <f t="shared" si="33"/>
        <v>0</v>
      </c>
      <c r="F121" s="132">
        <f t="shared" si="33"/>
        <v>12</v>
      </c>
      <c r="G121" s="131">
        <f t="shared" si="33"/>
        <v>0</v>
      </c>
      <c r="H121" s="131">
        <f t="shared" si="33"/>
        <v>12</v>
      </c>
      <c r="I121" s="131">
        <f t="shared" si="33"/>
        <v>0</v>
      </c>
      <c r="J121" s="131">
        <f t="shared" si="33"/>
        <v>0</v>
      </c>
      <c r="K121" s="131">
        <f t="shared" si="33"/>
        <v>0</v>
      </c>
      <c r="L121" s="131">
        <f t="shared" si="33"/>
        <v>0</v>
      </c>
      <c r="M121" s="131">
        <f t="shared" si="33"/>
        <v>0</v>
      </c>
      <c r="N121" s="131">
        <f t="shared" si="33"/>
        <v>0</v>
      </c>
      <c r="O121" s="131">
        <f t="shared" si="33"/>
        <v>0</v>
      </c>
      <c r="P121" s="131">
        <f t="shared" si="33"/>
        <v>0</v>
      </c>
      <c r="Q121" s="131">
        <f t="shared" si="33"/>
        <v>0</v>
      </c>
      <c r="R121" s="131">
        <f t="shared" si="33"/>
        <v>0</v>
      </c>
      <c r="S121" s="131"/>
      <c r="T121" s="131"/>
    </row>
    <row r="122" spans="1:20" s="90" customFormat="1" ht="42" customHeight="1">
      <c r="A122" s="110" t="s">
        <v>281</v>
      </c>
      <c r="B122" s="52"/>
      <c r="C122" s="52"/>
      <c r="D122" s="52"/>
      <c r="E122" s="52"/>
      <c r="F122" s="112">
        <v>12</v>
      </c>
      <c r="G122" s="52"/>
      <c r="H122" s="52">
        <v>12</v>
      </c>
      <c r="I122" s="52"/>
      <c r="J122" s="52"/>
      <c r="K122" s="52"/>
      <c r="L122" s="52"/>
      <c r="M122" s="52"/>
      <c r="N122" s="52"/>
      <c r="O122" s="52"/>
      <c r="P122" s="52"/>
      <c r="Q122" s="52"/>
      <c r="R122" s="52"/>
      <c r="S122" s="52" t="s">
        <v>282</v>
      </c>
      <c r="T122" s="52" t="s">
        <v>282</v>
      </c>
    </row>
    <row r="123" spans="1:20" s="90" customFormat="1" ht="24">
      <c r="A123" s="133" t="s">
        <v>283</v>
      </c>
      <c r="B123" s="134"/>
      <c r="C123" s="134"/>
      <c r="D123" s="134"/>
      <c r="E123" s="134"/>
      <c r="F123" s="135">
        <f aca="true" t="shared" si="34" ref="F123:R123">SUM(F124)</f>
        <v>0</v>
      </c>
      <c r="G123" s="134">
        <f t="shared" si="34"/>
        <v>0</v>
      </c>
      <c r="H123" s="134">
        <f t="shared" si="34"/>
        <v>0</v>
      </c>
      <c r="I123" s="134">
        <f t="shared" si="34"/>
        <v>0</v>
      </c>
      <c r="J123" s="134">
        <f t="shared" si="34"/>
        <v>0</v>
      </c>
      <c r="K123" s="134">
        <f t="shared" si="34"/>
        <v>0</v>
      </c>
      <c r="L123" s="134">
        <f t="shared" si="34"/>
        <v>0</v>
      </c>
      <c r="M123" s="134">
        <f t="shared" si="34"/>
        <v>0</v>
      </c>
      <c r="N123" s="134">
        <f t="shared" si="34"/>
        <v>0</v>
      </c>
      <c r="O123" s="134">
        <f t="shared" si="34"/>
        <v>0</v>
      </c>
      <c r="P123" s="134">
        <f t="shared" si="34"/>
        <v>0</v>
      </c>
      <c r="Q123" s="134">
        <f t="shared" si="34"/>
        <v>0</v>
      </c>
      <c r="R123" s="134">
        <f t="shared" si="34"/>
        <v>0</v>
      </c>
      <c r="S123" s="134"/>
      <c r="T123" s="134"/>
    </row>
    <row r="124" spans="1:20" s="93" customFormat="1" ht="12.75">
      <c r="A124" s="110" t="s">
        <v>284</v>
      </c>
      <c r="B124" s="52"/>
      <c r="C124" s="52"/>
      <c r="D124" s="52"/>
      <c r="E124" s="52"/>
      <c r="F124" s="112"/>
      <c r="G124" s="52"/>
      <c r="H124" s="52"/>
      <c r="I124" s="52"/>
      <c r="J124" s="52"/>
      <c r="K124" s="52"/>
      <c r="L124" s="52"/>
      <c r="M124" s="52"/>
      <c r="N124" s="52"/>
      <c r="O124" s="52"/>
      <c r="P124" s="52"/>
      <c r="Q124" s="52"/>
      <c r="R124" s="52"/>
      <c r="S124" s="52"/>
      <c r="T124" s="52"/>
    </row>
    <row r="125" spans="1:20" s="94" customFormat="1" ht="30" customHeight="1">
      <c r="A125" s="136" t="s">
        <v>285</v>
      </c>
      <c r="B125" s="137" t="s">
        <v>242</v>
      </c>
      <c r="C125" s="112">
        <f>SUM(C126:C175)</f>
        <v>49</v>
      </c>
      <c r="D125" s="112">
        <f aca="true" t="shared" si="35" ref="D125:R125">SUM(D126:D175)</f>
        <v>47</v>
      </c>
      <c r="E125" s="112">
        <f t="shared" si="35"/>
        <v>1300</v>
      </c>
      <c r="F125" s="112">
        <f t="shared" si="35"/>
        <v>2520</v>
      </c>
      <c r="G125" s="112">
        <f t="shared" si="35"/>
        <v>0</v>
      </c>
      <c r="H125" s="112">
        <f t="shared" si="35"/>
        <v>420</v>
      </c>
      <c r="I125" s="112">
        <f t="shared" si="35"/>
        <v>0</v>
      </c>
      <c r="J125" s="112">
        <f t="shared" si="35"/>
        <v>0</v>
      </c>
      <c r="K125" s="112">
        <f t="shared" si="35"/>
        <v>2100</v>
      </c>
      <c r="L125" s="112">
        <f t="shared" si="35"/>
        <v>0</v>
      </c>
      <c r="M125" s="112">
        <f t="shared" si="35"/>
        <v>0</v>
      </c>
      <c r="N125" s="112">
        <f t="shared" si="35"/>
        <v>47</v>
      </c>
      <c r="O125" s="112">
        <f t="shared" si="35"/>
        <v>2296</v>
      </c>
      <c r="P125" s="112">
        <f t="shared" si="35"/>
        <v>1300</v>
      </c>
      <c r="Q125" s="112">
        <f t="shared" si="35"/>
        <v>4548</v>
      </c>
      <c r="R125" s="112">
        <f t="shared" si="35"/>
        <v>420</v>
      </c>
      <c r="S125" s="112"/>
      <c r="T125" s="112"/>
    </row>
    <row r="126" spans="1:20" s="94" customFormat="1" ht="90" customHeight="1">
      <c r="A126" s="138" t="s">
        <v>286</v>
      </c>
      <c r="B126" s="137" t="s">
        <v>242</v>
      </c>
      <c r="C126" s="112">
        <v>1</v>
      </c>
      <c r="D126" s="112"/>
      <c r="E126" s="112">
        <v>15</v>
      </c>
      <c r="F126" s="127">
        <v>100</v>
      </c>
      <c r="G126" s="127"/>
      <c r="H126" s="127">
        <v>100</v>
      </c>
      <c r="I126" s="127"/>
      <c r="J126" s="127"/>
      <c r="K126" s="127"/>
      <c r="L126" s="127"/>
      <c r="M126" s="127"/>
      <c r="N126" s="112"/>
      <c r="O126" s="112"/>
      <c r="P126" s="112">
        <v>15</v>
      </c>
      <c r="Q126" s="112">
        <v>49</v>
      </c>
      <c r="R126" s="127">
        <v>100</v>
      </c>
      <c r="S126" s="137" t="s">
        <v>250</v>
      </c>
      <c r="T126" s="137" t="s">
        <v>251</v>
      </c>
    </row>
    <row r="127" spans="1:20" s="90" customFormat="1" ht="84" customHeight="1">
      <c r="A127" s="114" t="s">
        <v>287</v>
      </c>
      <c r="B127" s="52" t="s">
        <v>242</v>
      </c>
      <c r="C127" s="52">
        <v>1</v>
      </c>
      <c r="D127" s="52"/>
      <c r="E127" s="52">
        <v>26</v>
      </c>
      <c r="F127" s="127">
        <v>100</v>
      </c>
      <c r="G127" s="128"/>
      <c r="H127" s="128">
        <v>100</v>
      </c>
      <c r="I127" s="128"/>
      <c r="J127" s="128"/>
      <c r="K127" s="128"/>
      <c r="L127" s="128"/>
      <c r="M127" s="128"/>
      <c r="N127" s="52"/>
      <c r="O127" s="52"/>
      <c r="P127" s="52">
        <v>26</v>
      </c>
      <c r="Q127" s="52">
        <v>106</v>
      </c>
      <c r="R127" s="128">
        <v>100</v>
      </c>
      <c r="S127" s="61" t="s">
        <v>250</v>
      </c>
      <c r="T127" s="52" t="s">
        <v>251</v>
      </c>
    </row>
    <row r="128" spans="1:20" s="90" customFormat="1" ht="91.5" customHeight="1">
      <c r="A128" s="114" t="s">
        <v>288</v>
      </c>
      <c r="B128" s="52" t="s">
        <v>242</v>
      </c>
      <c r="C128" s="52">
        <v>1</v>
      </c>
      <c r="D128" s="52">
        <v>1</v>
      </c>
      <c r="E128" s="52">
        <v>54</v>
      </c>
      <c r="F128" s="127">
        <v>60</v>
      </c>
      <c r="G128" s="128"/>
      <c r="H128" s="128">
        <v>60</v>
      </c>
      <c r="I128" s="128"/>
      <c r="J128" s="128"/>
      <c r="K128" s="128"/>
      <c r="L128" s="128"/>
      <c r="M128" s="128"/>
      <c r="N128" s="52">
        <v>1</v>
      </c>
      <c r="O128" s="141">
        <v>60</v>
      </c>
      <c r="P128" s="52">
        <v>54</v>
      </c>
      <c r="Q128" s="52">
        <v>153</v>
      </c>
      <c r="R128" s="128">
        <v>60</v>
      </c>
      <c r="S128" s="62" t="s">
        <v>250</v>
      </c>
      <c r="T128" s="52" t="s">
        <v>185</v>
      </c>
    </row>
    <row r="129" spans="1:20" s="90" customFormat="1" ht="93" customHeight="1">
      <c r="A129" s="114" t="s">
        <v>289</v>
      </c>
      <c r="B129" s="52" t="s">
        <v>242</v>
      </c>
      <c r="C129" s="52">
        <v>1</v>
      </c>
      <c r="D129" s="52">
        <v>1</v>
      </c>
      <c r="E129" s="52">
        <v>82</v>
      </c>
      <c r="F129" s="127">
        <v>80</v>
      </c>
      <c r="G129" s="128"/>
      <c r="H129" s="128">
        <v>80</v>
      </c>
      <c r="I129" s="128"/>
      <c r="J129" s="128"/>
      <c r="K129" s="128"/>
      <c r="L129" s="128"/>
      <c r="M129" s="128"/>
      <c r="N129" s="52">
        <v>1</v>
      </c>
      <c r="O129" s="141">
        <v>80</v>
      </c>
      <c r="P129" s="52">
        <v>82</v>
      </c>
      <c r="Q129" s="52">
        <v>215</v>
      </c>
      <c r="R129" s="128">
        <v>80</v>
      </c>
      <c r="S129" s="62" t="s">
        <v>250</v>
      </c>
      <c r="T129" s="52" t="s">
        <v>187</v>
      </c>
    </row>
    <row r="130" spans="1:20" s="93" customFormat="1" ht="96.75" customHeight="1">
      <c r="A130" s="114" t="s">
        <v>290</v>
      </c>
      <c r="B130" s="52" t="s">
        <v>242</v>
      </c>
      <c r="C130" s="52">
        <v>1</v>
      </c>
      <c r="D130" s="52">
        <v>1</v>
      </c>
      <c r="E130" s="52">
        <v>99</v>
      </c>
      <c r="F130" s="127">
        <v>80</v>
      </c>
      <c r="G130" s="128"/>
      <c r="H130" s="128">
        <v>80</v>
      </c>
      <c r="I130" s="128"/>
      <c r="J130" s="128"/>
      <c r="K130" s="128"/>
      <c r="L130" s="128"/>
      <c r="M130" s="128"/>
      <c r="N130" s="52">
        <v>1</v>
      </c>
      <c r="O130" s="141">
        <v>80</v>
      </c>
      <c r="P130" s="52">
        <v>99</v>
      </c>
      <c r="Q130" s="52">
        <v>306</v>
      </c>
      <c r="R130" s="128">
        <v>80</v>
      </c>
      <c r="S130" s="62" t="s">
        <v>250</v>
      </c>
      <c r="T130" s="52" t="s">
        <v>180</v>
      </c>
    </row>
    <row r="131" spans="1:20" s="90" customFormat="1" ht="24">
      <c r="A131" s="29" t="s">
        <v>291</v>
      </c>
      <c r="B131" s="52" t="s">
        <v>242</v>
      </c>
      <c r="C131" s="52">
        <v>1</v>
      </c>
      <c r="D131" s="52">
        <v>1</v>
      </c>
      <c r="E131" s="52">
        <v>25</v>
      </c>
      <c r="F131" s="109">
        <v>60</v>
      </c>
      <c r="G131" s="128"/>
      <c r="H131" s="128"/>
      <c r="I131" s="128"/>
      <c r="J131" s="128"/>
      <c r="K131" s="141">
        <v>60</v>
      </c>
      <c r="L131" s="128"/>
      <c r="M131" s="128"/>
      <c r="N131" s="52">
        <v>1</v>
      </c>
      <c r="O131" s="141">
        <v>60</v>
      </c>
      <c r="P131" s="52">
        <v>25</v>
      </c>
      <c r="Q131" s="52">
        <v>109</v>
      </c>
      <c r="R131" s="128"/>
      <c r="S131" s="62" t="s">
        <v>168</v>
      </c>
      <c r="T131" s="52" t="s">
        <v>262</v>
      </c>
    </row>
    <row r="132" spans="1:20" s="90" customFormat="1" ht="30" customHeight="1">
      <c r="A132" s="29" t="s">
        <v>292</v>
      </c>
      <c r="B132" s="52" t="s">
        <v>242</v>
      </c>
      <c r="C132" s="52">
        <v>1</v>
      </c>
      <c r="D132" s="52">
        <v>1</v>
      </c>
      <c r="E132" s="52">
        <v>13</v>
      </c>
      <c r="F132" s="109">
        <v>48</v>
      </c>
      <c r="G132" s="128"/>
      <c r="H132" s="128"/>
      <c r="I132" s="128"/>
      <c r="J132" s="128"/>
      <c r="K132" s="141">
        <v>48</v>
      </c>
      <c r="L132" s="128"/>
      <c r="M132" s="128"/>
      <c r="N132" s="52">
        <v>1</v>
      </c>
      <c r="O132" s="141">
        <v>48</v>
      </c>
      <c r="P132" s="52">
        <v>13</v>
      </c>
      <c r="Q132" s="52">
        <v>39</v>
      </c>
      <c r="R132" s="128"/>
      <c r="S132" s="62" t="s">
        <v>168</v>
      </c>
      <c r="T132" s="52" t="s">
        <v>187</v>
      </c>
    </row>
    <row r="133" spans="1:20" s="90" customFormat="1" ht="30" customHeight="1">
      <c r="A133" s="29" t="s">
        <v>293</v>
      </c>
      <c r="B133" s="52" t="s">
        <v>242</v>
      </c>
      <c r="C133" s="52">
        <v>1</v>
      </c>
      <c r="D133" s="52">
        <v>1</v>
      </c>
      <c r="E133" s="52">
        <v>27</v>
      </c>
      <c r="F133" s="109">
        <v>60</v>
      </c>
      <c r="G133" s="128"/>
      <c r="H133" s="128"/>
      <c r="I133" s="128"/>
      <c r="J133" s="128"/>
      <c r="K133" s="141">
        <v>60</v>
      </c>
      <c r="L133" s="128"/>
      <c r="M133" s="128"/>
      <c r="N133" s="52">
        <v>1</v>
      </c>
      <c r="O133" s="141">
        <v>60</v>
      </c>
      <c r="P133" s="52">
        <v>27</v>
      </c>
      <c r="Q133" s="52">
        <v>81</v>
      </c>
      <c r="R133" s="128"/>
      <c r="S133" s="62" t="s">
        <v>168</v>
      </c>
      <c r="T133" s="52" t="s">
        <v>187</v>
      </c>
    </row>
    <row r="134" spans="1:20" s="90" customFormat="1" ht="30" customHeight="1">
      <c r="A134" s="29" t="s">
        <v>294</v>
      </c>
      <c r="B134" s="52" t="s">
        <v>242</v>
      </c>
      <c r="C134" s="52">
        <v>1</v>
      </c>
      <c r="D134" s="52">
        <v>1</v>
      </c>
      <c r="E134" s="52">
        <v>13</v>
      </c>
      <c r="F134" s="109">
        <v>60</v>
      </c>
      <c r="G134" s="128"/>
      <c r="H134" s="128"/>
      <c r="I134" s="128"/>
      <c r="J134" s="128"/>
      <c r="K134" s="141">
        <v>60</v>
      </c>
      <c r="L134" s="128"/>
      <c r="M134" s="128"/>
      <c r="N134" s="52">
        <v>1</v>
      </c>
      <c r="O134" s="141">
        <v>60</v>
      </c>
      <c r="P134" s="52">
        <v>13</v>
      </c>
      <c r="Q134" s="52">
        <v>52</v>
      </c>
      <c r="R134" s="128"/>
      <c r="S134" s="62" t="s">
        <v>168</v>
      </c>
      <c r="T134" s="52" t="s">
        <v>187</v>
      </c>
    </row>
    <row r="135" spans="1:20" s="90" customFormat="1" ht="30" customHeight="1">
      <c r="A135" s="29" t="s">
        <v>295</v>
      </c>
      <c r="B135" s="52" t="s">
        <v>242</v>
      </c>
      <c r="C135" s="52">
        <v>1</v>
      </c>
      <c r="D135" s="52">
        <v>1</v>
      </c>
      <c r="E135" s="52">
        <v>13</v>
      </c>
      <c r="F135" s="109">
        <v>48</v>
      </c>
      <c r="G135" s="128"/>
      <c r="H135" s="128"/>
      <c r="I135" s="128"/>
      <c r="J135" s="128"/>
      <c r="K135" s="141">
        <v>48</v>
      </c>
      <c r="L135" s="128"/>
      <c r="M135" s="128"/>
      <c r="N135" s="52">
        <v>1</v>
      </c>
      <c r="O135" s="141">
        <v>48</v>
      </c>
      <c r="P135" s="52">
        <v>13</v>
      </c>
      <c r="Q135" s="52">
        <v>39</v>
      </c>
      <c r="R135" s="128"/>
      <c r="S135" s="62" t="s">
        <v>168</v>
      </c>
      <c r="T135" s="52" t="s">
        <v>187</v>
      </c>
    </row>
    <row r="136" spans="1:20" s="90" customFormat="1" ht="30" customHeight="1">
      <c r="A136" s="29" t="s">
        <v>296</v>
      </c>
      <c r="B136" s="52" t="s">
        <v>242</v>
      </c>
      <c r="C136" s="52">
        <v>1</v>
      </c>
      <c r="D136" s="52">
        <v>1</v>
      </c>
      <c r="E136" s="52">
        <v>13</v>
      </c>
      <c r="F136" s="109">
        <v>30</v>
      </c>
      <c r="G136" s="128"/>
      <c r="H136" s="128"/>
      <c r="I136" s="128"/>
      <c r="J136" s="128"/>
      <c r="K136" s="141">
        <v>30</v>
      </c>
      <c r="L136" s="128"/>
      <c r="M136" s="128"/>
      <c r="N136" s="52">
        <v>1</v>
      </c>
      <c r="O136" s="141">
        <v>30</v>
      </c>
      <c r="P136" s="52">
        <v>13</v>
      </c>
      <c r="Q136" s="52">
        <v>39</v>
      </c>
      <c r="R136" s="128"/>
      <c r="S136" s="62" t="s">
        <v>168</v>
      </c>
      <c r="T136" s="52" t="s">
        <v>187</v>
      </c>
    </row>
    <row r="137" spans="1:20" s="90" customFormat="1" ht="30" customHeight="1">
      <c r="A137" s="29" t="s">
        <v>297</v>
      </c>
      <c r="B137" s="52" t="s">
        <v>242</v>
      </c>
      <c r="C137" s="52">
        <v>1</v>
      </c>
      <c r="D137" s="52">
        <v>1</v>
      </c>
      <c r="E137" s="52">
        <v>13</v>
      </c>
      <c r="F137" s="109">
        <v>48</v>
      </c>
      <c r="G137" s="128"/>
      <c r="H137" s="128"/>
      <c r="I137" s="128"/>
      <c r="J137" s="128"/>
      <c r="K137" s="141">
        <v>48</v>
      </c>
      <c r="L137" s="128"/>
      <c r="M137" s="128"/>
      <c r="N137" s="52">
        <v>1</v>
      </c>
      <c r="O137" s="141">
        <v>48</v>
      </c>
      <c r="P137" s="52">
        <v>13</v>
      </c>
      <c r="Q137" s="52">
        <v>52</v>
      </c>
      <c r="R137" s="128"/>
      <c r="S137" s="62" t="s">
        <v>168</v>
      </c>
      <c r="T137" s="52" t="s">
        <v>187</v>
      </c>
    </row>
    <row r="138" spans="1:20" s="90" customFormat="1" ht="30" customHeight="1">
      <c r="A138" s="29" t="s">
        <v>298</v>
      </c>
      <c r="B138" s="52" t="s">
        <v>242</v>
      </c>
      <c r="C138" s="52">
        <v>1</v>
      </c>
      <c r="D138" s="52">
        <v>1</v>
      </c>
      <c r="E138" s="52">
        <v>17</v>
      </c>
      <c r="F138" s="109">
        <v>60</v>
      </c>
      <c r="G138" s="128"/>
      <c r="H138" s="128"/>
      <c r="I138" s="128"/>
      <c r="J138" s="128"/>
      <c r="K138" s="141">
        <v>60</v>
      </c>
      <c r="L138" s="128"/>
      <c r="M138" s="128"/>
      <c r="N138" s="52">
        <v>1</v>
      </c>
      <c r="O138" s="141">
        <v>60</v>
      </c>
      <c r="P138" s="52">
        <v>17</v>
      </c>
      <c r="Q138" s="52">
        <v>51</v>
      </c>
      <c r="R138" s="128"/>
      <c r="S138" s="62" t="s">
        <v>168</v>
      </c>
      <c r="T138" s="52" t="s">
        <v>187</v>
      </c>
    </row>
    <row r="139" spans="1:20" s="90" customFormat="1" ht="30" customHeight="1">
      <c r="A139" s="29" t="s">
        <v>299</v>
      </c>
      <c r="B139" s="52" t="s">
        <v>242</v>
      </c>
      <c r="C139" s="52">
        <v>1</v>
      </c>
      <c r="D139" s="52">
        <v>1</v>
      </c>
      <c r="E139" s="52">
        <v>24</v>
      </c>
      <c r="F139" s="109">
        <v>48</v>
      </c>
      <c r="G139" s="128"/>
      <c r="H139" s="128"/>
      <c r="I139" s="128"/>
      <c r="J139" s="128"/>
      <c r="K139" s="141">
        <v>48</v>
      </c>
      <c r="L139" s="128"/>
      <c r="M139" s="128"/>
      <c r="N139" s="52">
        <v>1</v>
      </c>
      <c r="O139" s="141">
        <v>48</v>
      </c>
      <c r="P139" s="52">
        <v>24</v>
      </c>
      <c r="Q139" s="52">
        <v>87</v>
      </c>
      <c r="R139" s="128"/>
      <c r="S139" s="62" t="s">
        <v>168</v>
      </c>
      <c r="T139" s="52" t="s">
        <v>181</v>
      </c>
    </row>
    <row r="140" spans="1:20" s="90" customFormat="1" ht="30" customHeight="1">
      <c r="A140" s="30" t="s">
        <v>300</v>
      </c>
      <c r="B140" s="52" t="s">
        <v>242</v>
      </c>
      <c r="C140" s="52">
        <v>1</v>
      </c>
      <c r="D140" s="52">
        <v>1</v>
      </c>
      <c r="E140" s="52">
        <v>25</v>
      </c>
      <c r="F140" s="109">
        <v>48</v>
      </c>
      <c r="G140" s="52"/>
      <c r="H140" s="52"/>
      <c r="I140" s="52"/>
      <c r="J140" s="52"/>
      <c r="K140" s="141">
        <v>48</v>
      </c>
      <c r="L140" s="52"/>
      <c r="M140" s="52"/>
      <c r="N140" s="52">
        <v>1</v>
      </c>
      <c r="O140" s="141">
        <v>48</v>
      </c>
      <c r="P140" s="52">
        <v>25</v>
      </c>
      <c r="Q140" s="52">
        <v>85</v>
      </c>
      <c r="R140" s="52"/>
      <c r="S140" s="52" t="s">
        <v>168</v>
      </c>
      <c r="T140" s="52" t="s">
        <v>181</v>
      </c>
    </row>
    <row r="141" spans="1:20" s="90" customFormat="1" ht="30" customHeight="1">
      <c r="A141" s="30" t="s">
        <v>301</v>
      </c>
      <c r="B141" s="52" t="s">
        <v>242</v>
      </c>
      <c r="C141" s="52">
        <v>1</v>
      </c>
      <c r="D141" s="52">
        <v>1</v>
      </c>
      <c r="E141" s="52">
        <v>20</v>
      </c>
      <c r="F141" s="109">
        <v>48</v>
      </c>
      <c r="G141" s="52"/>
      <c r="H141" s="52"/>
      <c r="I141" s="52"/>
      <c r="J141" s="52"/>
      <c r="K141" s="141">
        <v>48</v>
      </c>
      <c r="L141" s="52"/>
      <c r="M141" s="52"/>
      <c r="N141" s="52">
        <v>1</v>
      </c>
      <c r="O141" s="141">
        <v>48</v>
      </c>
      <c r="P141" s="52">
        <v>20</v>
      </c>
      <c r="Q141" s="52">
        <v>64</v>
      </c>
      <c r="R141" s="52"/>
      <c r="S141" s="52" t="s">
        <v>168</v>
      </c>
      <c r="T141" s="52" t="s">
        <v>181</v>
      </c>
    </row>
    <row r="142" spans="1:20" s="90" customFormat="1" ht="30" customHeight="1">
      <c r="A142" s="30" t="s">
        <v>302</v>
      </c>
      <c r="B142" s="52" t="s">
        <v>242</v>
      </c>
      <c r="C142" s="52">
        <v>1</v>
      </c>
      <c r="D142" s="52">
        <v>1</v>
      </c>
      <c r="E142" s="52">
        <v>25</v>
      </c>
      <c r="F142" s="109">
        <v>60</v>
      </c>
      <c r="G142" s="52"/>
      <c r="H142" s="52"/>
      <c r="I142" s="52"/>
      <c r="J142" s="52"/>
      <c r="K142" s="141">
        <v>60</v>
      </c>
      <c r="L142" s="52"/>
      <c r="M142" s="52"/>
      <c r="N142" s="52">
        <v>1</v>
      </c>
      <c r="O142" s="141">
        <v>60</v>
      </c>
      <c r="P142" s="52">
        <v>25</v>
      </c>
      <c r="Q142" s="52">
        <v>94</v>
      </c>
      <c r="R142" s="52"/>
      <c r="S142" s="52" t="s">
        <v>168</v>
      </c>
      <c r="T142" s="52" t="s">
        <v>181</v>
      </c>
    </row>
    <row r="143" spans="1:20" s="90" customFormat="1" ht="30" customHeight="1">
      <c r="A143" s="30" t="s">
        <v>303</v>
      </c>
      <c r="B143" s="52" t="s">
        <v>242</v>
      </c>
      <c r="C143" s="52">
        <v>1</v>
      </c>
      <c r="D143" s="52">
        <v>1</v>
      </c>
      <c r="E143" s="52">
        <v>24</v>
      </c>
      <c r="F143" s="109">
        <v>60</v>
      </c>
      <c r="G143" s="52"/>
      <c r="H143" s="52"/>
      <c r="I143" s="52"/>
      <c r="J143" s="52"/>
      <c r="K143" s="141">
        <v>60</v>
      </c>
      <c r="L143" s="52"/>
      <c r="M143" s="52"/>
      <c r="N143" s="52">
        <v>1</v>
      </c>
      <c r="O143" s="141">
        <v>60</v>
      </c>
      <c r="P143" s="52">
        <v>24</v>
      </c>
      <c r="Q143" s="52">
        <v>83</v>
      </c>
      <c r="R143" s="52"/>
      <c r="S143" s="52" t="s">
        <v>168</v>
      </c>
      <c r="T143" s="52" t="s">
        <v>181</v>
      </c>
    </row>
    <row r="144" spans="1:20" s="90" customFormat="1" ht="30" customHeight="1">
      <c r="A144" s="30" t="s">
        <v>304</v>
      </c>
      <c r="B144" s="52" t="s">
        <v>242</v>
      </c>
      <c r="C144" s="52">
        <v>1</v>
      </c>
      <c r="D144" s="52">
        <v>1</v>
      </c>
      <c r="E144" s="52">
        <v>25</v>
      </c>
      <c r="F144" s="109">
        <v>60</v>
      </c>
      <c r="G144" s="52"/>
      <c r="H144" s="52"/>
      <c r="I144" s="52"/>
      <c r="J144" s="52"/>
      <c r="K144" s="141">
        <v>60</v>
      </c>
      <c r="L144" s="52"/>
      <c r="M144" s="52"/>
      <c r="N144" s="52">
        <v>1</v>
      </c>
      <c r="O144" s="141">
        <v>60</v>
      </c>
      <c r="P144" s="52">
        <v>25</v>
      </c>
      <c r="Q144" s="52">
        <v>88</v>
      </c>
      <c r="R144" s="52"/>
      <c r="S144" s="52" t="s">
        <v>168</v>
      </c>
      <c r="T144" s="52" t="s">
        <v>180</v>
      </c>
    </row>
    <row r="145" spans="1:20" s="90" customFormat="1" ht="30" customHeight="1">
      <c r="A145" s="30" t="s">
        <v>305</v>
      </c>
      <c r="B145" s="52" t="s">
        <v>242</v>
      </c>
      <c r="C145" s="52">
        <v>1</v>
      </c>
      <c r="D145" s="52">
        <v>1</v>
      </c>
      <c r="E145" s="52">
        <v>16</v>
      </c>
      <c r="F145" s="109">
        <v>36</v>
      </c>
      <c r="G145" s="52"/>
      <c r="H145" s="52"/>
      <c r="I145" s="52"/>
      <c r="J145" s="52"/>
      <c r="K145" s="141">
        <v>36</v>
      </c>
      <c r="L145" s="52"/>
      <c r="M145" s="52"/>
      <c r="N145" s="52">
        <v>1</v>
      </c>
      <c r="O145" s="141">
        <v>36</v>
      </c>
      <c r="P145" s="52">
        <v>16</v>
      </c>
      <c r="Q145" s="52">
        <v>65</v>
      </c>
      <c r="R145" s="52"/>
      <c r="S145" s="52" t="s">
        <v>168</v>
      </c>
      <c r="T145" s="52" t="s">
        <v>180</v>
      </c>
    </row>
    <row r="146" spans="1:20" s="90" customFormat="1" ht="30" customHeight="1">
      <c r="A146" s="30" t="s">
        <v>306</v>
      </c>
      <c r="B146" s="52" t="s">
        <v>242</v>
      </c>
      <c r="C146" s="52">
        <v>1</v>
      </c>
      <c r="D146" s="52">
        <v>1</v>
      </c>
      <c r="E146" s="52">
        <v>25</v>
      </c>
      <c r="F146" s="109">
        <v>30</v>
      </c>
      <c r="G146" s="52"/>
      <c r="H146" s="52"/>
      <c r="I146" s="52"/>
      <c r="J146" s="52"/>
      <c r="K146" s="141">
        <v>30</v>
      </c>
      <c r="L146" s="52"/>
      <c r="M146" s="52"/>
      <c r="N146" s="52">
        <v>1</v>
      </c>
      <c r="O146" s="141">
        <v>30</v>
      </c>
      <c r="P146" s="52">
        <v>25</v>
      </c>
      <c r="Q146" s="52">
        <v>99</v>
      </c>
      <c r="R146" s="52"/>
      <c r="S146" s="52" t="s">
        <v>168</v>
      </c>
      <c r="T146" s="52" t="s">
        <v>180</v>
      </c>
    </row>
    <row r="147" spans="1:20" s="90" customFormat="1" ht="30" customHeight="1">
      <c r="A147" s="30" t="s">
        <v>307</v>
      </c>
      <c r="B147" s="52" t="s">
        <v>242</v>
      </c>
      <c r="C147" s="52">
        <v>1</v>
      </c>
      <c r="D147" s="52">
        <v>1</v>
      </c>
      <c r="E147" s="52">
        <v>25</v>
      </c>
      <c r="F147" s="109">
        <v>60</v>
      </c>
      <c r="G147" s="52"/>
      <c r="H147" s="52"/>
      <c r="I147" s="52"/>
      <c r="J147" s="52"/>
      <c r="K147" s="141">
        <v>60</v>
      </c>
      <c r="L147" s="52"/>
      <c r="M147" s="52"/>
      <c r="N147" s="52">
        <v>1</v>
      </c>
      <c r="O147" s="141">
        <v>60</v>
      </c>
      <c r="P147" s="52">
        <v>25</v>
      </c>
      <c r="Q147" s="52">
        <v>94</v>
      </c>
      <c r="R147" s="52"/>
      <c r="S147" s="52" t="s">
        <v>168</v>
      </c>
      <c r="T147" s="52" t="s">
        <v>180</v>
      </c>
    </row>
    <row r="148" spans="1:20" s="90" customFormat="1" ht="30" customHeight="1">
      <c r="A148" s="30" t="s">
        <v>308</v>
      </c>
      <c r="B148" s="52" t="s">
        <v>242</v>
      </c>
      <c r="C148" s="52">
        <v>1</v>
      </c>
      <c r="D148" s="52">
        <v>1</v>
      </c>
      <c r="E148" s="52">
        <v>15</v>
      </c>
      <c r="F148" s="109">
        <v>30</v>
      </c>
      <c r="G148" s="52"/>
      <c r="H148" s="52"/>
      <c r="I148" s="52"/>
      <c r="J148" s="52"/>
      <c r="K148" s="141">
        <v>30</v>
      </c>
      <c r="L148" s="52"/>
      <c r="M148" s="52"/>
      <c r="N148" s="52">
        <v>1</v>
      </c>
      <c r="O148" s="141">
        <v>30</v>
      </c>
      <c r="P148" s="52">
        <v>15</v>
      </c>
      <c r="Q148" s="52">
        <v>67</v>
      </c>
      <c r="R148" s="52"/>
      <c r="S148" s="52" t="s">
        <v>168</v>
      </c>
      <c r="T148" s="52" t="s">
        <v>180</v>
      </c>
    </row>
    <row r="149" spans="1:20" s="90" customFormat="1" ht="28.5" customHeight="1">
      <c r="A149" s="30" t="s">
        <v>309</v>
      </c>
      <c r="B149" s="52" t="s">
        <v>242</v>
      </c>
      <c r="C149" s="52">
        <v>1</v>
      </c>
      <c r="D149" s="52">
        <v>1</v>
      </c>
      <c r="E149" s="52">
        <v>21</v>
      </c>
      <c r="F149" s="109">
        <v>42</v>
      </c>
      <c r="G149" s="52"/>
      <c r="H149" s="52"/>
      <c r="I149" s="52"/>
      <c r="J149" s="52"/>
      <c r="K149" s="141">
        <v>42</v>
      </c>
      <c r="L149" s="52"/>
      <c r="M149" s="52"/>
      <c r="N149" s="52">
        <v>1</v>
      </c>
      <c r="O149" s="141">
        <v>42</v>
      </c>
      <c r="P149" s="52">
        <v>21</v>
      </c>
      <c r="Q149" s="52">
        <v>77</v>
      </c>
      <c r="R149" s="52"/>
      <c r="S149" s="52" t="s">
        <v>168</v>
      </c>
      <c r="T149" s="52" t="s">
        <v>180</v>
      </c>
    </row>
    <row r="150" spans="1:20" s="90" customFormat="1" ht="28.5" customHeight="1">
      <c r="A150" s="30" t="s">
        <v>310</v>
      </c>
      <c r="B150" s="52" t="s">
        <v>242</v>
      </c>
      <c r="C150" s="52">
        <v>1</v>
      </c>
      <c r="D150" s="52">
        <v>1</v>
      </c>
      <c r="E150" s="52">
        <v>15</v>
      </c>
      <c r="F150" s="109">
        <v>18</v>
      </c>
      <c r="G150" s="52"/>
      <c r="H150" s="52"/>
      <c r="I150" s="52"/>
      <c r="J150" s="52"/>
      <c r="K150" s="141">
        <v>18</v>
      </c>
      <c r="L150" s="52"/>
      <c r="M150" s="52"/>
      <c r="N150" s="52">
        <v>1</v>
      </c>
      <c r="O150" s="141">
        <v>18</v>
      </c>
      <c r="P150" s="52">
        <v>15</v>
      </c>
      <c r="Q150" s="52">
        <v>46</v>
      </c>
      <c r="R150" s="52"/>
      <c r="S150" s="52" t="s">
        <v>168</v>
      </c>
      <c r="T150" s="52" t="s">
        <v>180</v>
      </c>
    </row>
    <row r="151" spans="1:20" s="90" customFormat="1" ht="28.5" customHeight="1">
      <c r="A151" s="30" t="s">
        <v>311</v>
      </c>
      <c r="B151" s="52" t="s">
        <v>242</v>
      </c>
      <c r="C151" s="52">
        <v>1</v>
      </c>
      <c r="D151" s="52">
        <v>1</v>
      </c>
      <c r="E151" s="52">
        <v>33</v>
      </c>
      <c r="F151" s="109">
        <v>36</v>
      </c>
      <c r="G151" s="52"/>
      <c r="H151" s="52"/>
      <c r="I151" s="52"/>
      <c r="J151" s="52"/>
      <c r="K151" s="141">
        <v>36</v>
      </c>
      <c r="L151" s="52"/>
      <c r="M151" s="52"/>
      <c r="N151" s="52">
        <v>1</v>
      </c>
      <c r="O151" s="141">
        <v>36</v>
      </c>
      <c r="P151" s="52">
        <v>33</v>
      </c>
      <c r="Q151" s="52">
        <v>79</v>
      </c>
      <c r="R151" s="52"/>
      <c r="S151" s="52" t="s">
        <v>168</v>
      </c>
      <c r="T151" s="52" t="s">
        <v>185</v>
      </c>
    </row>
    <row r="152" spans="1:20" s="90" customFormat="1" ht="28.5" customHeight="1">
      <c r="A152" s="30" t="s">
        <v>312</v>
      </c>
      <c r="B152" s="52" t="s">
        <v>242</v>
      </c>
      <c r="C152" s="52">
        <v>1</v>
      </c>
      <c r="D152" s="52">
        <v>1</v>
      </c>
      <c r="E152" s="52">
        <v>15</v>
      </c>
      <c r="F152" s="109">
        <v>60</v>
      </c>
      <c r="G152" s="52"/>
      <c r="H152" s="52"/>
      <c r="I152" s="52"/>
      <c r="J152" s="52"/>
      <c r="K152" s="141">
        <v>60</v>
      </c>
      <c r="L152" s="52"/>
      <c r="M152" s="52"/>
      <c r="N152" s="52">
        <v>1</v>
      </c>
      <c r="O152" s="141">
        <v>60</v>
      </c>
      <c r="P152" s="52">
        <v>15</v>
      </c>
      <c r="Q152" s="52">
        <v>41</v>
      </c>
      <c r="R152" s="52"/>
      <c r="S152" s="52" t="s">
        <v>168</v>
      </c>
      <c r="T152" s="52" t="s">
        <v>185</v>
      </c>
    </row>
    <row r="153" spans="1:20" s="90" customFormat="1" ht="28.5" customHeight="1">
      <c r="A153" s="30" t="s">
        <v>313</v>
      </c>
      <c r="B153" s="52" t="s">
        <v>242</v>
      </c>
      <c r="C153" s="52">
        <v>1</v>
      </c>
      <c r="D153" s="52">
        <v>1</v>
      </c>
      <c r="E153" s="52">
        <v>10</v>
      </c>
      <c r="F153" s="109">
        <v>36</v>
      </c>
      <c r="G153" s="52"/>
      <c r="H153" s="52"/>
      <c r="I153" s="52"/>
      <c r="J153" s="52"/>
      <c r="K153" s="141">
        <v>36</v>
      </c>
      <c r="L153" s="52"/>
      <c r="M153" s="52"/>
      <c r="N153" s="52">
        <v>1</v>
      </c>
      <c r="O153" s="141">
        <v>36</v>
      </c>
      <c r="P153" s="52">
        <v>10</v>
      </c>
      <c r="Q153" s="52">
        <v>33</v>
      </c>
      <c r="R153" s="52"/>
      <c r="S153" s="52" t="s">
        <v>168</v>
      </c>
      <c r="T153" s="52" t="s">
        <v>185</v>
      </c>
    </row>
    <row r="154" spans="1:20" s="90" customFormat="1" ht="28.5" customHeight="1">
      <c r="A154" s="30" t="s">
        <v>314</v>
      </c>
      <c r="B154" s="52" t="s">
        <v>242</v>
      </c>
      <c r="C154" s="52">
        <v>1</v>
      </c>
      <c r="D154" s="52">
        <v>1</v>
      </c>
      <c r="E154" s="52">
        <v>15</v>
      </c>
      <c r="F154" s="109">
        <v>18</v>
      </c>
      <c r="G154" s="52"/>
      <c r="H154" s="52"/>
      <c r="I154" s="52"/>
      <c r="J154" s="52"/>
      <c r="K154" s="141">
        <v>18</v>
      </c>
      <c r="L154" s="52"/>
      <c r="M154" s="52"/>
      <c r="N154" s="52">
        <v>1</v>
      </c>
      <c r="O154" s="141">
        <v>18</v>
      </c>
      <c r="P154" s="52">
        <v>15</v>
      </c>
      <c r="Q154" s="52">
        <v>59</v>
      </c>
      <c r="R154" s="52"/>
      <c r="S154" s="52" t="s">
        <v>168</v>
      </c>
      <c r="T154" s="52" t="s">
        <v>185</v>
      </c>
    </row>
    <row r="155" spans="1:20" s="90" customFormat="1" ht="28.5" customHeight="1">
      <c r="A155" s="30" t="s">
        <v>315</v>
      </c>
      <c r="B155" s="52" t="s">
        <v>242</v>
      </c>
      <c r="C155" s="52">
        <v>1</v>
      </c>
      <c r="D155" s="52">
        <v>1</v>
      </c>
      <c r="E155" s="52">
        <v>20</v>
      </c>
      <c r="F155" s="109">
        <v>24</v>
      </c>
      <c r="G155" s="52"/>
      <c r="H155" s="52"/>
      <c r="I155" s="52"/>
      <c r="J155" s="52"/>
      <c r="K155" s="141">
        <v>24</v>
      </c>
      <c r="L155" s="52"/>
      <c r="M155" s="52"/>
      <c r="N155" s="52">
        <v>1</v>
      </c>
      <c r="O155" s="141">
        <v>24</v>
      </c>
      <c r="P155" s="52">
        <v>20</v>
      </c>
      <c r="Q155" s="52">
        <v>42</v>
      </c>
      <c r="R155" s="52"/>
      <c r="S155" s="52" t="s">
        <v>168</v>
      </c>
      <c r="T155" s="52" t="s">
        <v>185</v>
      </c>
    </row>
    <row r="156" spans="1:20" s="90" customFormat="1" ht="28.5" customHeight="1">
      <c r="A156" s="30" t="s">
        <v>316</v>
      </c>
      <c r="B156" s="52" t="s">
        <v>242</v>
      </c>
      <c r="C156" s="52">
        <v>1</v>
      </c>
      <c r="D156" s="52">
        <v>1</v>
      </c>
      <c r="E156" s="52">
        <v>17</v>
      </c>
      <c r="F156" s="109">
        <v>60</v>
      </c>
      <c r="G156" s="52"/>
      <c r="H156" s="52"/>
      <c r="I156" s="52"/>
      <c r="J156" s="52"/>
      <c r="K156" s="141">
        <v>60</v>
      </c>
      <c r="L156" s="52"/>
      <c r="M156" s="52"/>
      <c r="N156" s="52">
        <v>1</v>
      </c>
      <c r="O156" s="141">
        <v>60</v>
      </c>
      <c r="P156" s="52">
        <v>17</v>
      </c>
      <c r="Q156" s="52">
        <v>51</v>
      </c>
      <c r="R156" s="52"/>
      <c r="S156" s="52" t="s">
        <v>168</v>
      </c>
      <c r="T156" s="52" t="s">
        <v>191</v>
      </c>
    </row>
    <row r="157" spans="1:20" s="90" customFormat="1" ht="30" customHeight="1">
      <c r="A157" s="30" t="s">
        <v>317</v>
      </c>
      <c r="B157" s="52" t="s">
        <v>242</v>
      </c>
      <c r="C157" s="52">
        <v>1</v>
      </c>
      <c r="D157" s="52">
        <v>1</v>
      </c>
      <c r="E157" s="52">
        <v>18</v>
      </c>
      <c r="F157" s="109">
        <v>60</v>
      </c>
      <c r="G157" s="52"/>
      <c r="H157" s="52"/>
      <c r="I157" s="52"/>
      <c r="J157" s="52"/>
      <c r="K157" s="141">
        <v>60</v>
      </c>
      <c r="L157" s="52"/>
      <c r="M157" s="52"/>
      <c r="N157" s="52">
        <v>1</v>
      </c>
      <c r="O157" s="141">
        <v>60</v>
      </c>
      <c r="P157" s="52">
        <v>18</v>
      </c>
      <c r="Q157" s="52">
        <v>54</v>
      </c>
      <c r="R157" s="52"/>
      <c r="S157" s="52" t="s">
        <v>168</v>
      </c>
      <c r="T157" s="52" t="s">
        <v>191</v>
      </c>
    </row>
    <row r="158" spans="1:20" s="90" customFormat="1" ht="30" customHeight="1">
      <c r="A158" s="30" t="s">
        <v>318</v>
      </c>
      <c r="B158" s="52" t="s">
        <v>242</v>
      </c>
      <c r="C158" s="52">
        <v>1</v>
      </c>
      <c r="D158" s="52">
        <v>1</v>
      </c>
      <c r="E158" s="52">
        <v>16</v>
      </c>
      <c r="F158" s="109">
        <v>60</v>
      </c>
      <c r="G158" s="52"/>
      <c r="H158" s="52"/>
      <c r="I158" s="52"/>
      <c r="J158" s="52"/>
      <c r="K158" s="141">
        <v>60</v>
      </c>
      <c r="L158" s="52"/>
      <c r="M158" s="52"/>
      <c r="N158" s="52">
        <v>1</v>
      </c>
      <c r="O158" s="141">
        <v>60</v>
      </c>
      <c r="P158" s="52">
        <v>16</v>
      </c>
      <c r="Q158" s="52">
        <v>64</v>
      </c>
      <c r="R158" s="52"/>
      <c r="S158" s="52" t="s">
        <v>168</v>
      </c>
      <c r="T158" s="52" t="s">
        <v>191</v>
      </c>
    </row>
    <row r="159" spans="1:20" s="90" customFormat="1" ht="30" customHeight="1">
      <c r="A159" s="30" t="s">
        <v>319</v>
      </c>
      <c r="B159" s="52" t="s">
        <v>242</v>
      </c>
      <c r="C159" s="52">
        <v>1</v>
      </c>
      <c r="D159" s="52">
        <v>1</v>
      </c>
      <c r="E159" s="52">
        <v>19</v>
      </c>
      <c r="F159" s="109">
        <v>48</v>
      </c>
      <c r="G159" s="52"/>
      <c r="H159" s="52"/>
      <c r="I159" s="52"/>
      <c r="J159" s="52"/>
      <c r="K159" s="141">
        <v>48</v>
      </c>
      <c r="L159" s="52"/>
      <c r="M159" s="52"/>
      <c r="N159" s="52">
        <v>1</v>
      </c>
      <c r="O159" s="141">
        <v>48</v>
      </c>
      <c r="P159" s="52">
        <v>19</v>
      </c>
      <c r="Q159" s="52">
        <v>57</v>
      </c>
      <c r="R159" s="52"/>
      <c r="S159" s="52" t="s">
        <v>168</v>
      </c>
      <c r="T159" s="52" t="s">
        <v>191</v>
      </c>
    </row>
    <row r="160" spans="1:20" s="90" customFormat="1" ht="30" customHeight="1">
      <c r="A160" s="30" t="s">
        <v>320</v>
      </c>
      <c r="B160" s="52" t="s">
        <v>242</v>
      </c>
      <c r="C160" s="52">
        <v>1</v>
      </c>
      <c r="D160" s="52">
        <v>1</v>
      </c>
      <c r="E160" s="52">
        <v>17</v>
      </c>
      <c r="F160" s="109">
        <v>48</v>
      </c>
      <c r="G160" s="52"/>
      <c r="H160" s="52"/>
      <c r="I160" s="52"/>
      <c r="J160" s="52"/>
      <c r="K160" s="141">
        <v>48</v>
      </c>
      <c r="L160" s="52"/>
      <c r="M160" s="52"/>
      <c r="N160" s="52">
        <v>1</v>
      </c>
      <c r="O160" s="141">
        <v>48</v>
      </c>
      <c r="P160" s="52">
        <v>17</v>
      </c>
      <c r="Q160" s="52">
        <v>51</v>
      </c>
      <c r="R160" s="52"/>
      <c r="S160" s="52" t="s">
        <v>168</v>
      </c>
      <c r="T160" s="52" t="s">
        <v>191</v>
      </c>
    </row>
    <row r="161" spans="1:20" s="90" customFormat="1" ht="30" customHeight="1">
      <c r="A161" s="30" t="s">
        <v>321</v>
      </c>
      <c r="B161" s="52" t="s">
        <v>242</v>
      </c>
      <c r="C161" s="52">
        <v>1</v>
      </c>
      <c r="D161" s="52">
        <v>1</v>
      </c>
      <c r="E161" s="52">
        <v>15</v>
      </c>
      <c r="F161" s="109">
        <v>60</v>
      </c>
      <c r="G161" s="52"/>
      <c r="H161" s="52"/>
      <c r="I161" s="52"/>
      <c r="J161" s="52"/>
      <c r="K161" s="141">
        <v>60</v>
      </c>
      <c r="L161" s="52"/>
      <c r="M161" s="52"/>
      <c r="N161" s="52">
        <v>1</v>
      </c>
      <c r="O161" s="141">
        <v>60</v>
      </c>
      <c r="P161" s="52">
        <v>15</v>
      </c>
      <c r="Q161" s="52">
        <v>76</v>
      </c>
      <c r="R161" s="52"/>
      <c r="S161" s="52" t="s">
        <v>168</v>
      </c>
      <c r="T161" s="52" t="s">
        <v>169</v>
      </c>
    </row>
    <row r="162" spans="1:20" s="90" customFormat="1" ht="30" customHeight="1">
      <c r="A162" s="30" t="s">
        <v>322</v>
      </c>
      <c r="B162" s="52" t="s">
        <v>242</v>
      </c>
      <c r="C162" s="52">
        <v>1</v>
      </c>
      <c r="D162" s="52">
        <v>1</v>
      </c>
      <c r="E162" s="52">
        <v>17</v>
      </c>
      <c r="F162" s="109">
        <v>60</v>
      </c>
      <c r="G162" s="52"/>
      <c r="H162" s="52"/>
      <c r="I162" s="52"/>
      <c r="J162" s="52"/>
      <c r="K162" s="141">
        <v>60</v>
      </c>
      <c r="L162" s="52"/>
      <c r="M162" s="52"/>
      <c r="N162" s="52">
        <v>1</v>
      </c>
      <c r="O162" s="141">
        <v>60</v>
      </c>
      <c r="P162" s="52">
        <v>17</v>
      </c>
      <c r="Q162" s="52">
        <v>86</v>
      </c>
      <c r="R162" s="52"/>
      <c r="S162" s="52" t="s">
        <v>168</v>
      </c>
      <c r="T162" s="52" t="s">
        <v>169</v>
      </c>
    </row>
    <row r="163" spans="1:20" s="90" customFormat="1" ht="30" customHeight="1">
      <c r="A163" s="30" t="s">
        <v>323</v>
      </c>
      <c r="B163" s="52" t="s">
        <v>242</v>
      </c>
      <c r="C163" s="52">
        <v>1</v>
      </c>
      <c r="D163" s="52">
        <v>1</v>
      </c>
      <c r="E163" s="52">
        <v>14</v>
      </c>
      <c r="F163" s="109">
        <v>36</v>
      </c>
      <c r="G163" s="52"/>
      <c r="H163" s="52"/>
      <c r="I163" s="52"/>
      <c r="J163" s="52"/>
      <c r="K163" s="141">
        <v>36</v>
      </c>
      <c r="L163" s="52"/>
      <c r="M163" s="52"/>
      <c r="N163" s="52">
        <v>1</v>
      </c>
      <c r="O163" s="141">
        <v>36</v>
      </c>
      <c r="P163" s="52">
        <v>14</v>
      </c>
      <c r="Q163" s="52">
        <v>65</v>
      </c>
      <c r="R163" s="52"/>
      <c r="S163" s="52" t="s">
        <v>168</v>
      </c>
      <c r="T163" s="52" t="s">
        <v>169</v>
      </c>
    </row>
    <row r="164" spans="1:20" s="90" customFormat="1" ht="30" customHeight="1">
      <c r="A164" s="30" t="s">
        <v>324</v>
      </c>
      <c r="B164" s="52" t="s">
        <v>242</v>
      </c>
      <c r="C164" s="52">
        <v>1</v>
      </c>
      <c r="D164" s="52">
        <v>1</v>
      </c>
      <c r="E164" s="52">
        <v>7</v>
      </c>
      <c r="F164" s="109">
        <v>42</v>
      </c>
      <c r="G164" s="52"/>
      <c r="H164" s="52"/>
      <c r="I164" s="52"/>
      <c r="J164" s="52"/>
      <c r="K164" s="141">
        <v>42</v>
      </c>
      <c r="L164" s="52"/>
      <c r="M164" s="52"/>
      <c r="N164" s="52">
        <v>1</v>
      </c>
      <c r="O164" s="141">
        <v>42</v>
      </c>
      <c r="P164" s="52">
        <v>7</v>
      </c>
      <c r="Q164" s="52">
        <v>31</v>
      </c>
      <c r="R164" s="52"/>
      <c r="S164" s="52" t="s">
        <v>168</v>
      </c>
      <c r="T164" s="52" t="s">
        <v>169</v>
      </c>
    </row>
    <row r="165" spans="1:20" s="90" customFormat="1" ht="30" customHeight="1">
      <c r="A165" s="30" t="s">
        <v>325</v>
      </c>
      <c r="B165" s="52" t="s">
        <v>242</v>
      </c>
      <c r="C165" s="52">
        <v>1</v>
      </c>
      <c r="D165" s="52">
        <v>1</v>
      </c>
      <c r="E165" s="52">
        <v>77</v>
      </c>
      <c r="F165" s="109">
        <v>60</v>
      </c>
      <c r="G165" s="52"/>
      <c r="H165" s="52"/>
      <c r="I165" s="52"/>
      <c r="J165" s="52"/>
      <c r="K165" s="141">
        <v>60</v>
      </c>
      <c r="L165" s="52"/>
      <c r="M165" s="52"/>
      <c r="N165" s="52">
        <v>1</v>
      </c>
      <c r="O165" s="141">
        <v>60</v>
      </c>
      <c r="P165" s="52">
        <v>77</v>
      </c>
      <c r="Q165" s="52">
        <v>309</v>
      </c>
      <c r="R165" s="52"/>
      <c r="S165" s="52" t="s">
        <v>168</v>
      </c>
      <c r="T165" s="52" t="s">
        <v>189</v>
      </c>
    </row>
    <row r="166" spans="1:20" s="90" customFormat="1" ht="30" customHeight="1">
      <c r="A166" s="30" t="s">
        <v>326</v>
      </c>
      <c r="B166" s="52" t="s">
        <v>242</v>
      </c>
      <c r="C166" s="52">
        <v>1</v>
      </c>
      <c r="D166" s="52">
        <v>1</v>
      </c>
      <c r="E166" s="52">
        <v>77</v>
      </c>
      <c r="F166" s="109">
        <v>48</v>
      </c>
      <c r="G166" s="52"/>
      <c r="H166" s="52"/>
      <c r="I166" s="52"/>
      <c r="J166" s="52"/>
      <c r="K166" s="141">
        <v>48</v>
      </c>
      <c r="L166" s="52"/>
      <c r="M166" s="52"/>
      <c r="N166" s="52">
        <v>1</v>
      </c>
      <c r="O166" s="141">
        <v>48</v>
      </c>
      <c r="P166" s="52">
        <v>77</v>
      </c>
      <c r="Q166" s="52">
        <v>258</v>
      </c>
      <c r="R166" s="52"/>
      <c r="S166" s="52" t="s">
        <v>168</v>
      </c>
      <c r="T166" s="52" t="s">
        <v>189</v>
      </c>
    </row>
    <row r="167" spans="1:20" s="90" customFormat="1" ht="30" customHeight="1">
      <c r="A167" s="30" t="s">
        <v>327</v>
      </c>
      <c r="B167" s="52" t="s">
        <v>242</v>
      </c>
      <c r="C167" s="52">
        <v>1</v>
      </c>
      <c r="D167" s="52">
        <v>1</v>
      </c>
      <c r="E167" s="52">
        <v>75</v>
      </c>
      <c r="F167" s="109">
        <v>36</v>
      </c>
      <c r="G167" s="52"/>
      <c r="H167" s="52"/>
      <c r="I167" s="52"/>
      <c r="J167" s="52"/>
      <c r="K167" s="141">
        <v>36</v>
      </c>
      <c r="L167" s="52"/>
      <c r="M167" s="52"/>
      <c r="N167" s="52">
        <v>1</v>
      </c>
      <c r="O167" s="141">
        <v>36</v>
      </c>
      <c r="P167" s="52">
        <v>75</v>
      </c>
      <c r="Q167" s="52">
        <v>294</v>
      </c>
      <c r="R167" s="52"/>
      <c r="S167" s="52" t="s">
        <v>168</v>
      </c>
      <c r="T167" s="52" t="s">
        <v>189</v>
      </c>
    </row>
    <row r="168" spans="1:20" s="90" customFormat="1" ht="30" customHeight="1">
      <c r="A168" s="48" t="s">
        <v>328</v>
      </c>
      <c r="B168" s="52" t="s">
        <v>242</v>
      </c>
      <c r="C168" s="52">
        <v>1</v>
      </c>
      <c r="D168" s="52">
        <v>1</v>
      </c>
      <c r="E168" s="52">
        <v>38</v>
      </c>
      <c r="F168" s="109">
        <v>30</v>
      </c>
      <c r="G168" s="52"/>
      <c r="H168" s="52"/>
      <c r="I168" s="52"/>
      <c r="J168" s="52"/>
      <c r="K168" s="141">
        <v>30</v>
      </c>
      <c r="L168" s="52"/>
      <c r="M168" s="52"/>
      <c r="N168" s="52">
        <v>1</v>
      </c>
      <c r="O168" s="141">
        <v>30</v>
      </c>
      <c r="P168" s="52">
        <v>38</v>
      </c>
      <c r="Q168" s="52">
        <v>153</v>
      </c>
      <c r="R168" s="52"/>
      <c r="S168" s="52" t="s">
        <v>168</v>
      </c>
      <c r="T168" s="52" t="s">
        <v>189</v>
      </c>
    </row>
    <row r="169" spans="1:20" s="90" customFormat="1" ht="30" customHeight="1">
      <c r="A169" s="49" t="s">
        <v>329</v>
      </c>
      <c r="B169" s="52" t="s">
        <v>242</v>
      </c>
      <c r="C169" s="52">
        <v>1</v>
      </c>
      <c r="D169" s="52">
        <v>1</v>
      </c>
      <c r="E169" s="52">
        <v>19</v>
      </c>
      <c r="F169" s="109">
        <v>60</v>
      </c>
      <c r="G169" s="52"/>
      <c r="H169" s="52"/>
      <c r="I169" s="52"/>
      <c r="J169" s="52"/>
      <c r="K169" s="141">
        <v>60</v>
      </c>
      <c r="L169" s="52"/>
      <c r="M169" s="52"/>
      <c r="N169" s="52">
        <v>1</v>
      </c>
      <c r="O169" s="141">
        <v>60</v>
      </c>
      <c r="P169" s="52">
        <v>19</v>
      </c>
      <c r="Q169" s="52">
        <v>73</v>
      </c>
      <c r="R169" s="52"/>
      <c r="S169" s="52" t="s">
        <v>168</v>
      </c>
      <c r="T169" s="52" t="s">
        <v>262</v>
      </c>
    </row>
    <row r="170" spans="1:20" s="90" customFormat="1" ht="30" customHeight="1">
      <c r="A170" s="49" t="s">
        <v>330</v>
      </c>
      <c r="B170" s="52" t="s">
        <v>242</v>
      </c>
      <c r="C170" s="52">
        <v>1</v>
      </c>
      <c r="D170" s="52">
        <v>1</v>
      </c>
      <c r="E170" s="52">
        <v>25</v>
      </c>
      <c r="F170" s="109">
        <v>60</v>
      </c>
      <c r="G170" s="52"/>
      <c r="H170" s="52"/>
      <c r="I170" s="52"/>
      <c r="J170" s="52"/>
      <c r="K170" s="141">
        <v>60</v>
      </c>
      <c r="L170" s="52"/>
      <c r="M170" s="52"/>
      <c r="N170" s="52">
        <v>1</v>
      </c>
      <c r="O170" s="141">
        <v>60</v>
      </c>
      <c r="P170" s="52">
        <v>25</v>
      </c>
      <c r="Q170" s="52">
        <v>109</v>
      </c>
      <c r="R170" s="52"/>
      <c r="S170" s="52" t="s">
        <v>168</v>
      </c>
      <c r="T170" s="52" t="s">
        <v>262</v>
      </c>
    </row>
    <row r="171" spans="1:20" s="90" customFormat="1" ht="30" customHeight="1">
      <c r="A171" s="49" t="s">
        <v>331</v>
      </c>
      <c r="B171" s="52" t="s">
        <v>242</v>
      </c>
      <c r="C171" s="52">
        <v>1</v>
      </c>
      <c r="D171" s="52">
        <v>1</v>
      </c>
      <c r="E171" s="52">
        <v>7</v>
      </c>
      <c r="F171" s="109">
        <v>18</v>
      </c>
      <c r="G171" s="52"/>
      <c r="H171" s="52"/>
      <c r="I171" s="52"/>
      <c r="J171" s="52"/>
      <c r="K171" s="141">
        <v>18</v>
      </c>
      <c r="L171" s="52"/>
      <c r="M171" s="52"/>
      <c r="N171" s="52">
        <v>1</v>
      </c>
      <c r="O171" s="141">
        <v>18</v>
      </c>
      <c r="P171" s="52">
        <v>7</v>
      </c>
      <c r="Q171" s="52">
        <v>28</v>
      </c>
      <c r="R171" s="52"/>
      <c r="S171" s="52" t="s">
        <v>168</v>
      </c>
      <c r="T171" s="52" t="s">
        <v>187</v>
      </c>
    </row>
    <row r="172" spans="1:20" s="90" customFormat="1" ht="30" customHeight="1">
      <c r="A172" s="49" t="s">
        <v>332</v>
      </c>
      <c r="B172" s="52" t="s">
        <v>242</v>
      </c>
      <c r="C172" s="52">
        <v>1</v>
      </c>
      <c r="D172" s="52">
        <v>1</v>
      </c>
      <c r="E172" s="52">
        <v>13</v>
      </c>
      <c r="F172" s="109">
        <v>54</v>
      </c>
      <c r="G172" s="52"/>
      <c r="H172" s="52"/>
      <c r="I172" s="52"/>
      <c r="J172" s="52"/>
      <c r="K172" s="141">
        <v>54</v>
      </c>
      <c r="L172" s="52"/>
      <c r="M172" s="52"/>
      <c r="N172" s="52">
        <v>1</v>
      </c>
      <c r="O172" s="141">
        <v>54</v>
      </c>
      <c r="P172" s="52">
        <v>13</v>
      </c>
      <c r="Q172" s="52">
        <v>52</v>
      </c>
      <c r="R172" s="52"/>
      <c r="S172" s="52" t="s">
        <v>168</v>
      </c>
      <c r="T172" s="52" t="s">
        <v>187</v>
      </c>
    </row>
    <row r="173" spans="1:20" s="90" customFormat="1" ht="30" customHeight="1">
      <c r="A173" s="49" t="s">
        <v>333</v>
      </c>
      <c r="B173" s="52" t="s">
        <v>242</v>
      </c>
      <c r="C173" s="52">
        <v>1</v>
      </c>
      <c r="D173" s="52">
        <v>1</v>
      </c>
      <c r="E173" s="52">
        <v>25</v>
      </c>
      <c r="F173" s="109">
        <v>60</v>
      </c>
      <c r="G173" s="52"/>
      <c r="H173" s="52"/>
      <c r="I173" s="52"/>
      <c r="J173" s="52"/>
      <c r="K173" s="141">
        <v>60</v>
      </c>
      <c r="L173" s="52"/>
      <c r="M173" s="52"/>
      <c r="N173" s="52">
        <v>1</v>
      </c>
      <c r="O173" s="141">
        <v>60</v>
      </c>
      <c r="P173" s="52">
        <v>25</v>
      </c>
      <c r="Q173" s="52">
        <v>75</v>
      </c>
      <c r="R173" s="52"/>
      <c r="S173" s="52" t="s">
        <v>168</v>
      </c>
      <c r="T173" s="52" t="s">
        <v>181</v>
      </c>
    </row>
    <row r="174" spans="1:20" s="90" customFormat="1" ht="30" customHeight="1">
      <c r="A174" s="50" t="s">
        <v>334</v>
      </c>
      <c r="B174" s="52" t="s">
        <v>242</v>
      </c>
      <c r="C174" s="52">
        <v>1</v>
      </c>
      <c r="D174" s="52">
        <v>1</v>
      </c>
      <c r="E174" s="52">
        <v>41</v>
      </c>
      <c r="F174" s="109">
        <v>48</v>
      </c>
      <c r="G174" s="52"/>
      <c r="H174" s="52"/>
      <c r="I174" s="52"/>
      <c r="J174" s="52"/>
      <c r="K174" s="141">
        <v>48</v>
      </c>
      <c r="L174" s="52"/>
      <c r="M174" s="52"/>
      <c r="N174" s="52">
        <v>1</v>
      </c>
      <c r="O174" s="141">
        <v>48</v>
      </c>
      <c r="P174" s="52">
        <v>41</v>
      </c>
      <c r="Q174" s="52">
        <v>168</v>
      </c>
      <c r="R174" s="52"/>
      <c r="S174" s="52" t="s">
        <v>168</v>
      </c>
      <c r="T174" s="52" t="s">
        <v>189</v>
      </c>
    </row>
    <row r="175" spans="1:20" s="90" customFormat="1" ht="39.75" customHeight="1">
      <c r="A175" s="48" t="s">
        <v>335</v>
      </c>
      <c r="B175" s="52"/>
      <c r="C175" s="52"/>
      <c r="D175" s="52"/>
      <c r="E175" s="52"/>
      <c r="F175" s="109">
        <v>24</v>
      </c>
      <c r="G175" s="52"/>
      <c r="H175" s="52"/>
      <c r="I175" s="52"/>
      <c r="J175" s="52"/>
      <c r="K175" s="141">
        <v>24</v>
      </c>
      <c r="L175" s="52"/>
      <c r="M175" s="52"/>
      <c r="N175" s="52"/>
      <c r="O175" s="52"/>
      <c r="P175" s="52"/>
      <c r="Q175" s="52"/>
      <c r="R175" s="52"/>
      <c r="S175" s="52" t="s">
        <v>168</v>
      </c>
      <c r="T175" s="62" t="s">
        <v>336</v>
      </c>
    </row>
    <row r="176" spans="1:20" s="90" customFormat="1" ht="24">
      <c r="A176" s="111" t="s">
        <v>337</v>
      </c>
      <c r="B176" s="52"/>
      <c r="C176" s="52"/>
      <c r="D176" s="52"/>
      <c r="E176" s="52"/>
      <c r="F176" s="142">
        <f>SUM(F177:F179)</f>
        <v>680</v>
      </c>
      <c r="G176" s="141">
        <f>SUM(G177:G179)</f>
        <v>620</v>
      </c>
      <c r="H176" s="141">
        <f aca="true" t="shared" si="36" ref="G176:M176">SUM(H177:H180)</f>
        <v>60</v>
      </c>
      <c r="I176" s="52">
        <f t="shared" si="36"/>
        <v>0</v>
      </c>
      <c r="J176" s="52">
        <f t="shared" si="36"/>
        <v>0</v>
      </c>
      <c r="K176" s="52">
        <f t="shared" si="36"/>
        <v>0</v>
      </c>
      <c r="L176" s="52">
        <f t="shared" si="36"/>
        <v>0</v>
      </c>
      <c r="M176" s="52">
        <f t="shared" si="36"/>
        <v>0</v>
      </c>
      <c r="N176" s="52">
        <f>SUM(N179:N180)</f>
        <v>0</v>
      </c>
      <c r="O176" s="52">
        <f>SUM(O179:O180)</f>
        <v>0</v>
      </c>
      <c r="P176" s="52">
        <f>SUM(P179:P180)</f>
        <v>0</v>
      </c>
      <c r="Q176" s="52">
        <f>SUM(Q179:Q180)</f>
        <v>0</v>
      </c>
      <c r="R176" s="52">
        <f>SUM(R179:R180)</f>
        <v>0</v>
      </c>
      <c r="S176" s="52"/>
      <c r="T176" s="52"/>
    </row>
    <row r="177" spans="1:20" s="90" customFormat="1" ht="24">
      <c r="A177" s="137" t="s">
        <v>338</v>
      </c>
      <c r="B177" s="143"/>
      <c r="C177" s="143"/>
      <c r="D177" s="143"/>
      <c r="E177" s="143"/>
      <c r="F177" s="142">
        <f>SUM(G177:J177)</f>
        <v>680</v>
      </c>
      <c r="G177" s="142">
        <v>620</v>
      </c>
      <c r="H177" s="142">
        <v>60</v>
      </c>
      <c r="I177" s="143"/>
      <c r="J177" s="143"/>
      <c r="K177" s="143"/>
      <c r="L177" s="143"/>
      <c r="M177" s="143"/>
      <c r="N177" s="143"/>
      <c r="O177" s="143"/>
      <c r="P177" s="143"/>
      <c r="Q177" s="143"/>
      <c r="R177" s="143"/>
      <c r="S177" s="137" t="s">
        <v>339</v>
      </c>
      <c r="T177" s="137" t="s">
        <v>339</v>
      </c>
    </row>
    <row r="178" spans="1:20" s="90" customFormat="1" ht="12.75">
      <c r="A178" s="144"/>
      <c r="B178" s="144"/>
      <c r="C178" s="144"/>
      <c r="D178" s="144"/>
      <c r="E178" s="144"/>
      <c r="F178" s="145"/>
      <c r="G178" s="144"/>
      <c r="H178" s="144"/>
      <c r="I178" s="144"/>
      <c r="J178" s="144"/>
      <c r="K178" s="144"/>
      <c r="L178" s="144"/>
      <c r="M178" s="144"/>
      <c r="N178" s="144"/>
      <c r="O178" s="144"/>
      <c r="P178" s="144"/>
      <c r="Q178" s="144"/>
      <c r="R178" s="144"/>
      <c r="S178" s="144"/>
      <c r="T178" s="144"/>
    </row>
    <row r="179" spans="1:20" s="90" customFormat="1" ht="12.75">
      <c r="A179" s="110"/>
      <c r="B179" s="52"/>
      <c r="C179" s="52"/>
      <c r="D179" s="52"/>
      <c r="E179" s="52"/>
      <c r="F179" s="112"/>
      <c r="G179" s="52"/>
      <c r="H179" s="52"/>
      <c r="I179" s="52"/>
      <c r="J179" s="52"/>
      <c r="K179" s="52"/>
      <c r="L179" s="52"/>
      <c r="M179" s="52"/>
      <c r="N179" s="52"/>
      <c r="O179" s="52"/>
      <c r="P179" s="52"/>
      <c r="Q179" s="52"/>
      <c r="R179" s="52"/>
      <c r="S179" s="52"/>
      <c r="T179" s="52"/>
    </row>
    <row r="180" spans="1:20" s="90" customFormat="1" ht="24">
      <c r="A180" s="110" t="s">
        <v>340</v>
      </c>
      <c r="B180" s="52"/>
      <c r="C180" s="52">
        <v>0</v>
      </c>
      <c r="D180" s="52"/>
      <c r="E180" s="52"/>
      <c r="F180" s="112"/>
      <c r="G180" s="52"/>
      <c r="H180" s="52">
        <v>0</v>
      </c>
      <c r="I180" s="52">
        <f>SUM(I181)</f>
        <v>0</v>
      </c>
      <c r="J180" s="52">
        <f>SUM(J181)</f>
        <v>0</v>
      </c>
      <c r="K180" s="52">
        <f>SUM(K181)</f>
        <v>0</v>
      </c>
      <c r="L180" s="52">
        <f>SUM(L181)</f>
        <v>0</v>
      </c>
      <c r="M180" s="52">
        <f>SUM(M181)</f>
        <v>0</v>
      </c>
      <c r="N180" s="52">
        <v>0</v>
      </c>
      <c r="O180" s="52">
        <v>0</v>
      </c>
      <c r="P180" s="52">
        <v>0</v>
      </c>
      <c r="Q180" s="52"/>
      <c r="R180" s="141"/>
      <c r="S180" s="52"/>
      <c r="T180" s="52"/>
    </row>
    <row r="181" spans="1:20" s="90" customFormat="1" ht="12.75">
      <c r="A181" s="110" t="s">
        <v>341</v>
      </c>
      <c r="B181" s="104" t="s">
        <v>237</v>
      </c>
      <c r="C181" s="131">
        <f>SUM(C182,C184,C188,C197,)</f>
        <v>1001</v>
      </c>
      <c r="D181" s="131">
        <f aca="true" t="shared" si="37" ref="D181:R181">SUM(D182,D184,D188,D197,)</f>
        <v>7</v>
      </c>
      <c r="E181" s="131">
        <f t="shared" si="37"/>
        <v>1418</v>
      </c>
      <c r="F181" s="142">
        <f t="shared" si="37"/>
        <v>951.3605</v>
      </c>
      <c r="G181" s="131">
        <f t="shared" si="37"/>
        <v>337</v>
      </c>
      <c r="H181" s="141">
        <f t="shared" si="37"/>
        <v>614.3605</v>
      </c>
      <c r="I181" s="131">
        <f t="shared" si="37"/>
        <v>0</v>
      </c>
      <c r="J181" s="131">
        <f t="shared" si="37"/>
        <v>0</v>
      </c>
      <c r="K181" s="131">
        <f t="shared" si="37"/>
        <v>0</v>
      </c>
      <c r="L181" s="131">
        <f t="shared" si="37"/>
        <v>0</v>
      </c>
      <c r="M181" s="131">
        <f t="shared" si="37"/>
        <v>0</v>
      </c>
      <c r="N181" s="131">
        <f t="shared" si="37"/>
        <v>7</v>
      </c>
      <c r="O181" s="131">
        <f t="shared" si="37"/>
        <v>437</v>
      </c>
      <c r="P181" s="131">
        <f t="shared" si="37"/>
        <v>995</v>
      </c>
      <c r="Q181" s="131">
        <f t="shared" si="37"/>
        <v>3980</v>
      </c>
      <c r="R181" s="141">
        <f t="shared" si="37"/>
        <v>514.3605</v>
      </c>
      <c r="S181" s="131"/>
      <c r="T181" s="131"/>
    </row>
    <row r="182" spans="1:20" s="90" customFormat="1" ht="24">
      <c r="A182" s="110" t="s">
        <v>342</v>
      </c>
      <c r="B182" s="52" t="s">
        <v>237</v>
      </c>
      <c r="C182" s="52"/>
      <c r="D182" s="52"/>
      <c r="E182" s="52"/>
      <c r="F182" s="112"/>
      <c r="G182" s="52"/>
      <c r="H182" s="52"/>
      <c r="I182" s="52"/>
      <c r="J182" s="52"/>
      <c r="K182" s="52"/>
      <c r="L182" s="52"/>
      <c r="M182" s="52"/>
      <c r="N182" s="52"/>
      <c r="O182" s="52"/>
      <c r="P182" s="52"/>
      <c r="Q182" s="52"/>
      <c r="R182" s="52"/>
      <c r="S182" s="52"/>
      <c r="T182" s="52"/>
    </row>
    <row r="183" spans="1:20" s="90" customFormat="1" ht="12.75">
      <c r="A183" s="110" t="s">
        <v>155</v>
      </c>
      <c r="B183" s="52"/>
      <c r="C183" s="52"/>
      <c r="D183" s="52"/>
      <c r="E183" s="52"/>
      <c r="F183" s="112"/>
      <c r="G183" s="52"/>
      <c r="H183" s="52"/>
      <c r="I183" s="52"/>
      <c r="J183" s="52"/>
      <c r="K183" s="52"/>
      <c r="L183" s="52"/>
      <c r="M183" s="52"/>
      <c r="N183" s="52"/>
      <c r="O183" s="52"/>
      <c r="P183" s="52"/>
      <c r="Q183" s="52"/>
      <c r="R183" s="52"/>
      <c r="S183" s="52"/>
      <c r="T183" s="52"/>
    </row>
    <row r="184" spans="1:20" s="90" customFormat="1" ht="12.75">
      <c r="A184" s="110" t="s">
        <v>343</v>
      </c>
      <c r="B184" s="52"/>
      <c r="C184" s="52">
        <f>C185</f>
        <v>995</v>
      </c>
      <c r="D184" s="52">
        <f aca="true" t="shared" si="38" ref="D184:R184">D185</f>
        <v>0</v>
      </c>
      <c r="E184" s="52">
        <f t="shared" si="38"/>
        <v>995</v>
      </c>
      <c r="F184" s="142">
        <f t="shared" si="38"/>
        <v>514.3605</v>
      </c>
      <c r="G184" s="52">
        <f t="shared" si="38"/>
        <v>0</v>
      </c>
      <c r="H184" s="141">
        <f t="shared" si="38"/>
        <v>514.3605</v>
      </c>
      <c r="I184" s="52">
        <f t="shared" si="38"/>
        <v>0</v>
      </c>
      <c r="J184" s="52">
        <f t="shared" si="38"/>
        <v>0</v>
      </c>
      <c r="K184" s="52">
        <f t="shared" si="38"/>
        <v>0</v>
      </c>
      <c r="L184" s="52">
        <f t="shared" si="38"/>
        <v>0</v>
      </c>
      <c r="M184" s="52">
        <f t="shared" si="38"/>
        <v>0</v>
      </c>
      <c r="N184" s="52">
        <f t="shared" si="38"/>
        <v>0</v>
      </c>
      <c r="O184" s="52">
        <f t="shared" si="38"/>
        <v>0</v>
      </c>
      <c r="P184" s="52">
        <f t="shared" si="38"/>
        <v>995</v>
      </c>
      <c r="Q184" s="52">
        <f t="shared" si="38"/>
        <v>3980</v>
      </c>
      <c r="R184" s="141">
        <f t="shared" si="38"/>
        <v>514.3605</v>
      </c>
      <c r="S184" s="52"/>
      <c r="T184" s="52"/>
    </row>
    <row r="185" spans="1:20" s="90" customFormat="1" ht="27">
      <c r="A185" s="124" t="s">
        <v>344</v>
      </c>
      <c r="B185" s="62" t="s">
        <v>237</v>
      </c>
      <c r="C185" s="52">
        <v>995</v>
      </c>
      <c r="D185" s="52"/>
      <c r="E185" s="52">
        <v>995</v>
      </c>
      <c r="F185" s="142">
        <v>514.3605</v>
      </c>
      <c r="G185" s="52"/>
      <c r="H185" s="141">
        <v>514.3605</v>
      </c>
      <c r="I185" s="52"/>
      <c r="J185" s="52"/>
      <c r="K185" s="52"/>
      <c r="L185" s="52"/>
      <c r="M185" s="52"/>
      <c r="N185" s="52"/>
      <c r="O185" s="52"/>
      <c r="P185" s="52">
        <v>995</v>
      </c>
      <c r="Q185" s="52">
        <v>3980</v>
      </c>
      <c r="R185" s="141">
        <v>514.3605</v>
      </c>
      <c r="S185" s="52" t="s">
        <v>345</v>
      </c>
      <c r="T185" s="52" t="s">
        <v>345</v>
      </c>
    </row>
    <row r="186" spans="1:20" s="90" customFormat="1" ht="12.75">
      <c r="A186" s="110" t="s">
        <v>346</v>
      </c>
      <c r="B186" s="104" t="s">
        <v>237</v>
      </c>
      <c r="C186" s="104"/>
      <c r="D186" s="104"/>
      <c r="E186" s="104"/>
      <c r="F186" s="108"/>
      <c r="G186" s="104"/>
      <c r="H186" s="104"/>
      <c r="I186" s="104"/>
      <c r="J186" s="104"/>
      <c r="K186" s="104"/>
      <c r="L186" s="104"/>
      <c r="M186" s="104"/>
      <c r="N186" s="104"/>
      <c r="O186" s="104"/>
      <c r="P186" s="104"/>
      <c r="Q186" s="52"/>
      <c r="R186" s="52"/>
      <c r="S186" s="52"/>
      <c r="T186" s="52"/>
    </row>
    <row r="187" spans="1:20" s="90" customFormat="1" ht="12.75">
      <c r="A187" s="110" t="s">
        <v>347</v>
      </c>
      <c r="B187" s="52"/>
      <c r="C187" s="52"/>
      <c r="D187" s="52"/>
      <c r="E187" s="52"/>
      <c r="F187" s="112"/>
      <c r="G187" s="52"/>
      <c r="H187" s="52"/>
      <c r="I187" s="52"/>
      <c r="J187" s="52"/>
      <c r="K187" s="52"/>
      <c r="L187" s="52"/>
      <c r="M187" s="52"/>
      <c r="N187" s="52"/>
      <c r="O187" s="52"/>
      <c r="P187" s="52"/>
      <c r="Q187" s="52"/>
      <c r="R187" s="52"/>
      <c r="S187" s="52"/>
      <c r="T187" s="52"/>
    </row>
    <row r="188" spans="1:20" s="90" customFormat="1" ht="24">
      <c r="A188" s="110" t="s">
        <v>348</v>
      </c>
      <c r="B188" s="52"/>
      <c r="C188" s="52">
        <f>SUM(C189:C195)</f>
        <v>6</v>
      </c>
      <c r="D188" s="52">
        <f>SUM(D189:D195)</f>
        <v>7</v>
      </c>
      <c r="E188" s="52">
        <f aca="true" t="shared" si="39" ref="E188:R188">SUM(E189:E195)</f>
        <v>423</v>
      </c>
      <c r="F188" s="142">
        <f t="shared" si="39"/>
        <v>437</v>
      </c>
      <c r="G188" s="141">
        <f t="shared" si="39"/>
        <v>337</v>
      </c>
      <c r="H188" s="141">
        <f t="shared" si="39"/>
        <v>100</v>
      </c>
      <c r="I188" s="52">
        <f t="shared" si="39"/>
        <v>0</v>
      </c>
      <c r="J188" s="52">
        <f t="shared" si="39"/>
        <v>0</v>
      </c>
      <c r="K188" s="52">
        <f t="shared" si="39"/>
        <v>0</v>
      </c>
      <c r="L188" s="52">
        <f t="shared" si="39"/>
        <v>0</v>
      </c>
      <c r="M188" s="52">
        <f t="shared" si="39"/>
        <v>0</v>
      </c>
      <c r="N188" s="52">
        <f t="shared" si="39"/>
        <v>7</v>
      </c>
      <c r="O188" s="141">
        <f t="shared" si="39"/>
        <v>437</v>
      </c>
      <c r="P188" s="52">
        <f t="shared" si="39"/>
        <v>0</v>
      </c>
      <c r="Q188" s="52">
        <f t="shared" si="39"/>
        <v>0</v>
      </c>
      <c r="R188" s="52">
        <f t="shared" si="39"/>
        <v>0</v>
      </c>
      <c r="S188" s="52"/>
      <c r="T188" s="52"/>
    </row>
    <row r="189" spans="1:20" s="90" customFormat="1" ht="36" customHeight="1">
      <c r="A189" s="110" t="s">
        <v>349</v>
      </c>
      <c r="B189" s="62" t="s">
        <v>242</v>
      </c>
      <c r="C189" s="52">
        <v>1</v>
      </c>
      <c r="D189" s="52">
        <v>2</v>
      </c>
      <c r="E189" s="52">
        <v>270</v>
      </c>
      <c r="F189" s="142">
        <v>100</v>
      </c>
      <c r="G189" s="141">
        <v>100</v>
      </c>
      <c r="H189" s="52"/>
      <c r="I189" s="52"/>
      <c r="J189" s="52"/>
      <c r="K189" s="52"/>
      <c r="L189" s="52"/>
      <c r="M189" s="52"/>
      <c r="N189" s="52">
        <v>2</v>
      </c>
      <c r="O189" s="141">
        <v>100</v>
      </c>
      <c r="P189" s="52"/>
      <c r="Q189" s="52"/>
      <c r="R189" s="52"/>
      <c r="S189" s="52" t="s">
        <v>350</v>
      </c>
      <c r="T189" s="52" t="s">
        <v>181</v>
      </c>
    </row>
    <row r="190" spans="1:20" s="90" customFormat="1" ht="42" customHeight="1">
      <c r="A190" s="110" t="s">
        <v>351</v>
      </c>
      <c r="B190" s="62" t="s">
        <v>242</v>
      </c>
      <c r="C190" s="52">
        <v>1</v>
      </c>
      <c r="D190" s="52">
        <v>1</v>
      </c>
      <c r="E190" s="52">
        <v>79</v>
      </c>
      <c r="F190" s="142">
        <v>100</v>
      </c>
      <c r="G190" s="141">
        <v>100</v>
      </c>
      <c r="H190" s="52"/>
      <c r="I190" s="52"/>
      <c r="J190" s="52"/>
      <c r="K190" s="52"/>
      <c r="L190" s="52"/>
      <c r="M190" s="52"/>
      <c r="N190" s="52">
        <v>1</v>
      </c>
      <c r="O190" s="141">
        <v>100</v>
      </c>
      <c r="P190" s="52"/>
      <c r="Q190" s="52"/>
      <c r="R190" s="52"/>
      <c r="S190" s="52" t="s">
        <v>350</v>
      </c>
      <c r="T190" s="52" t="s">
        <v>191</v>
      </c>
    </row>
    <row r="191" spans="1:20" s="90" customFormat="1" ht="36.75" customHeight="1">
      <c r="A191" s="110" t="s">
        <v>352</v>
      </c>
      <c r="B191" s="62" t="s">
        <v>242</v>
      </c>
      <c r="C191" s="52">
        <v>1</v>
      </c>
      <c r="D191" s="52">
        <v>1</v>
      </c>
      <c r="E191" s="52">
        <v>74</v>
      </c>
      <c r="F191" s="142">
        <v>100</v>
      </c>
      <c r="G191" s="141">
        <v>100</v>
      </c>
      <c r="H191" s="52"/>
      <c r="I191" s="52"/>
      <c r="J191" s="52"/>
      <c r="K191" s="52"/>
      <c r="L191" s="52"/>
      <c r="M191" s="52"/>
      <c r="N191" s="52">
        <v>1</v>
      </c>
      <c r="O191" s="141">
        <v>100</v>
      </c>
      <c r="P191" s="52"/>
      <c r="Q191" s="52"/>
      <c r="R191" s="52"/>
      <c r="S191" s="52" t="s">
        <v>350</v>
      </c>
      <c r="T191" s="52" t="s">
        <v>189</v>
      </c>
    </row>
    <row r="192" spans="1:20" s="90" customFormat="1" ht="48.75" customHeight="1">
      <c r="A192" s="110" t="s">
        <v>353</v>
      </c>
      <c r="B192" s="62" t="s">
        <v>242</v>
      </c>
      <c r="C192" s="52">
        <v>1</v>
      </c>
      <c r="D192" s="52">
        <v>1</v>
      </c>
      <c r="E192" s="52"/>
      <c r="F192" s="142">
        <v>15</v>
      </c>
      <c r="G192" s="141">
        <v>15</v>
      </c>
      <c r="H192" s="52"/>
      <c r="I192" s="52"/>
      <c r="J192" s="52"/>
      <c r="K192" s="52"/>
      <c r="L192" s="52"/>
      <c r="M192" s="52"/>
      <c r="N192" s="52">
        <v>1</v>
      </c>
      <c r="O192" s="141">
        <v>15</v>
      </c>
      <c r="P192" s="52"/>
      <c r="Q192" s="52"/>
      <c r="R192" s="52"/>
      <c r="S192" s="52" t="s">
        <v>350</v>
      </c>
      <c r="T192" s="52" t="s">
        <v>187</v>
      </c>
    </row>
    <row r="193" spans="1:20" s="90" customFormat="1" ht="58.5" customHeight="1">
      <c r="A193" s="110" t="s">
        <v>354</v>
      </c>
      <c r="B193" s="62" t="s">
        <v>242</v>
      </c>
      <c r="C193" s="52">
        <v>1</v>
      </c>
      <c r="D193" s="52">
        <v>1</v>
      </c>
      <c r="E193" s="52"/>
      <c r="F193" s="142">
        <v>22</v>
      </c>
      <c r="G193" s="141">
        <v>22</v>
      </c>
      <c r="H193" s="52"/>
      <c r="I193" s="52"/>
      <c r="J193" s="52"/>
      <c r="K193" s="52"/>
      <c r="L193" s="52"/>
      <c r="M193" s="52"/>
      <c r="N193" s="52">
        <v>1</v>
      </c>
      <c r="O193" s="141">
        <v>22</v>
      </c>
      <c r="P193" s="52"/>
      <c r="Q193" s="52"/>
      <c r="R193" s="52"/>
      <c r="S193" s="52" t="s">
        <v>350</v>
      </c>
      <c r="T193" s="52" t="s">
        <v>187</v>
      </c>
    </row>
    <row r="194" spans="1:20" s="90" customFormat="1" ht="57" customHeight="1">
      <c r="A194" s="110" t="s">
        <v>355</v>
      </c>
      <c r="B194" s="62" t="s">
        <v>242</v>
      </c>
      <c r="C194" s="52">
        <v>1</v>
      </c>
      <c r="D194" s="52">
        <v>1</v>
      </c>
      <c r="E194" s="52"/>
      <c r="F194" s="142">
        <v>100</v>
      </c>
      <c r="G194" s="52"/>
      <c r="H194" s="141">
        <v>100</v>
      </c>
      <c r="I194" s="52"/>
      <c r="J194" s="52"/>
      <c r="K194" s="52"/>
      <c r="L194" s="52"/>
      <c r="M194" s="52"/>
      <c r="N194" s="52">
        <v>1</v>
      </c>
      <c r="O194" s="141">
        <v>100</v>
      </c>
      <c r="P194" s="52"/>
      <c r="Q194" s="52"/>
      <c r="R194" s="52"/>
      <c r="S194" s="52" t="s">
        <v>350</v>
      </c>
      <c r="T194" s="52" t="s">
        <v>191</v>
      </c>
    </row>
    <row r="195" spans="1:20" s="90" customFormat="1" ht="12.75">
      <c r="A195" s="110"/>
      <c r="B195" s="52" t="s">
        <v>242</v>
      </c>
      <c r="C195" s="52"/>
      <c r="D195" s="52"/>
      <c r="E195" s="52"/>
      <c r="F195" s="112"/>
      <c r="G195" s="52"/>
      <c r="H195" s="52"/>
      <c r="I195" s="52"/>
      <c r="J195" s="52"/>
      <c r="K195" s="52"/>
      <c r="L195" s="52"/>
      <c r="M195" s="52"/>
      <c r="N195" s="52"/>
      <c r="O195" s="52"/>
      <c r="P195" s="52"/>
      <c r="Q195" s="52"/>
      <c r="R195" s="52"/>
      <c r="S195" s="52"/>
      <c r="T195" s="52"/>
    </row>
    <row r="196" spans="1:20" s="90" customFormat="1" ht="12.75">
      <c r="A196" s="110" t="s">
        <v>356</v>
      </c>
      <c r="B196" s="52"/>
      <c r="C196" s="52"/>
      <c r="D196" s="52"/>
      <c r="E196" s="52"/>
      <c r="F196" s="112"/>
      <c r="G196" s="52"/>
      <c r="H196" s="52"/>
      <c r="I196" s="52"/>
      <c r="J196" s="52"/>
      <c r="K196" s="52"/>
      <c r="L196" s="52"/>
      <c r="M196" s="52"/>
      <c r="N196" s="52"/>
      <c r="O196" s="52"/>
      <c r="P196" s="52"/>
      <c r="Q196" s="52"/>
      <c r="R196" s="52"/>
      <c r="S196" s="52"/>
      <c r="T196" s="52"/>
    </row>
    <row r="197" spans="1:20" s="90" customFormat="1" ht="12.75">
      <c r="A197" s="110" t="s">
        <v>357</v>
      </c>
      <c r="B197" s="52" t="s">
        <v>230</v>
      </c>
      <c r="C197" s="52"/>
      <c r="D197" s="52"/>
      <c r="E197" s="52"/>
      <c r="F197" s="112"/>
      <c r="G197" s="52"/>
      <c r="H197" s="52"/>
      <c r="I197" s="52"/>
      <c r="J197" s="52"/>
      <c r="K197" s="52"/>
      <c r="L197" s="52"/>
      <c r="M197" s="52"/>
      <c r="N197" s="52"/>
      <c r="O197" s="52"/>
      <c r="P197" s="52"/>
      <c r="Q197" s="52"/>
      <c r="R197" s="52"/>
      <c r="S197" s="52"/>
      <c r="T197" s="52"/>
    </row>
    <row r="198" spans="1:20" s="90" customFormat="1" ht="12.75">
      <c r="A198" s="110" t="s">
        <v>155</v>
      </c>
      <c r="B198" s="52"/>
      <c r="C198" s="52"/>
      <c r="D198" s="52"/>
      <c r="E198" s="52"/>
      <c r="F198" s="112"/>
      <c r="G198" s="52"/>
      <c r="H198" s="52"/>
      <c r="I198" s="52"/>
      <c r="J198" s="52"/>
      <c r="K198" s="52"/>
      <c r="L198" s="52"/>
      <c r="M198" s="52"/>
      <c r="N198" s="52"/>
      <c r="O198" s="52"/>
      <c r="P198" s="52"/>
      <c r="Q198" s="52"/>
      <c r="R198" s="52"/>
      <c r="S198" s="52"/>
      <c r="T198" s="52"/>
    </row>
    <row r="199" spans="1:20" s="90" customFormat="1" ht="19.5" customHeight="1">
      <c r="A199" s="110" t="s">
        <v>358</v>
      </c>
      <c r="B199" s="52"/>
      <c r="C199" s="52">
        <f>SUM(C200,C206,C213,C219,C221,)</f>
        <v>0</v>
      </c>
      <c r="D199" s="52">
        <f aca="true" t="shared" si="40" ref="D199:R199">SUM(D200,D206,D213,D219,D221,)</f>
        <v>0</v>
      </c>
      <c r="E199" s="52">
        <f t="shared" si="40"/>
        <v>0</v>
      </c>
      <c r="F199" s="112">
        <f t="shared" si="40"/>
        <v>98.35</v>
      </c>
      <c r="G199" s="141">
        <f t="shared" si="40"/>
        <v>40</v>
      </c>
      <c r="H199" s="52">
        <f t="shared" si="40"/>
        <v>58.35</v>
      </c>
      <c r="I199" s="52">
        <f t="shared" si="40"/>
        <v>0</v>
      </c>
      <c r="J199" s="52">
        <f t="shared" si="40"/>
        <v>0</v>
      </c>
      <c r="K199" s="52">
        <f t="shared" si="40"/>
        <v>0</v>
      </c>
      <c r="L199" s="52">
        <f t="shared" si="40"/>
        <v>0</v>
      </c>
      <c r="M199" s="52">
        <f t="shared" si="40"/>
        <v>0</v>
      </c>
      <c r="N199" s="52">
        <f t="shared" si="40"/>
        <v>0</v>
      </c>
      <c r="O199" s="52">
        <f t="shared" si="40"/>
        <v>0</v>
      </c>
      <c r="P199" s="52">
        <f t="shared" si="40"/>
        <v>0</v>
      </c>
      <c r="Q199" s="52">
        <f t="shared" si="40"/>
        <v>0</v>
      </c>
      <c r="R199" s="52">
        <f t="shared" si="40"/>
        <v>0</v>
      </c>
      <c r="S199" s="52"/>
      <c r="T199" s="52"/>
    </row>
    <row r="200" spans="1:20" s="90" customFormat="1" ht="12.75">
      <c r="A200" s="110" t="s">
        <v>359</v>
      </c>
      <c r="B200" s="52" t="s">
        <v>242</v>
      </c>
      <c r="C200" s="104"/>
      <c r="D200" s="104"/>
      <c r="E200" s="104"/>
      <c r="F200" s="108">
        <f>F201+F203</f>
        <v>98.35</v>
      </c>
      <c r="G200" s="121">
        <f aca="true" t="shared" si="41" ref="G200:M200">G201+G203</f>
        <v>40</v>
      </c>
      <c r="H200" s="104">
        <f t="shared" si="41"/>
        <v>58.35</v>
      </c>
      <c r="I200" s="104">
        <f t="shared" si="41"/>
        <v>0</v>
      </c>
      <c r="J200" s="104">
        <f t="shared" si="41"/>
        <v>0</v>
      </c>
      <c r="K200" s="104">
        <f t="shared" si="41"/>
        <v>0</v>
      </c>
      <c r="L200" s="104">
        <f t="shared" si="41"/>
        <v>0</v>
      </c>
      <c r="M200" s="104">
        <f t="shared" si="41"/>
        <v>0</v>
      </c>
      <c r="N200" s="104"/>
      <c r="O200" s="104"/>
      <c r="P200" s="52"/>
      <c r="Q200" s="52"/>
      <c r="R200" s="52"/>
      <c r="S200" s="52"/>
      <c r="T200" s="52"/>
    </row>
    <row r="201" spans="1:20" s="90" customFormat="1" ht="12.75">
      <c r="A201" s="110" t="s">
        <v>360</v>
      </c>
      <c r="B201" s="52"/>
      <c r="C201" s="52"/>
      <c r="D201" s="52"/>
      <c r="E201" s="52"/>
      <c r="F201" s="112"/>
      <c r="G201" s="52"/>
      <c r="H201" s="52"/>
      <c r="I201" s="52"/>
      <c r="J201" s="52"/>
      <c r="K201" s="52"/>
      <c r="L201" s="52"/>
      <c r="M201" s="52"/>
      <c r="N201" s="52"/>
      <c r="O201" s="52"/>
      <c r="P201" s="52"/>
      <c r="Q201" s="52"/>
      <c r="R201" s="52"/>
      <c r="S201" s="52"/>
      <c r="T201" s="52"/>
    </row>
    <row r="202" spans="1:20" s="90" customFormat="1" ht="12.75">
      <c r="A202" s="110" t="s">
        <v>155</v>
      </c>
      <c r="B202" s="52" t="s">
        <v>230</v>
      </c>
      <c r="C202" s="52"/>
      <c r="D202" s="52"/>
      <c r="E202" s="52"/>
      <c r="F202" s="112"/>
      <c r="G202" s="52"/>
      <c r="H202" s="52"/>
      <c r="I202" s="52"/>
      <c r="J202" s="52"/>
      <c r="K202" s="52"/>
      <c r="L202" s="52"/>
      <c r="M202" s="52"/>
      <c r="N202" s="52"/>
      <c r="O202" s="52"/>
      <c r="P202" s="52"/>
      <c r="Q202" s="52"/>
      <c r="R202" s="52"/>
      <c r="S202" s="52"/>
      <c r="T202" s="52"/>
    </row>
    <row r="203" spans="1:20" s="90" customFormat="1" ht="24.75">
      <c r="A203" s="110" t="s">
        <v>361</v>
      </c>
      <c r="B203" s="52"/>
      <c r="C203" s="52"/>
      <c r="D203" s="52"/>
      <c r="E203" s="52"/>
      <c r="F203" s="112">
        <f>F204</f>
        <v>98.35</v>
      </c>
      <c r="G203" s="141">
        <f aca="true" t="shared" si="42" ref="G203:R203">G204</f>
        <v>40</v>
      </c>
      <c r="H203" s="52">
        <f t="shared" si="42"/>
        <v>58.35</v>
      </c>
      <c r="I203" s="52">
        <f t="shared" si="42"/>
        <v>0</v>
      </c>
      <c r="J203" s="52">
        <f t="shared" si="42"/>
        <v>0</v>
      </c>
      <c r="K203" s="52">
        <f t="shared" si="42"/>
        <v>0</v>
      </c>
      <c r="L203" s="52">
        <f t="shared" si="42"/>
        <v>0</v>
      </c>
      <c r="M203" s="52">
        <f t="shared" si="42"/>
        <v>0</v>
      </c>
      <c r="N203" s="52">
        <f t="shared" si="42"/>
        <v>0</v>
      </c>
      <c r="O203" s="52">
        <f t="shared" si="42"/>
        <v>0</v>
      </c>
      <c r="P203" s="52">
        <f t="shared" si="42"/>
        <v>0</v>
      </c>
      <c r="Q203" s="52">
        <f t="shared" si="42"/>
        <v>0</v>
      </c>
      <c r="R203" s="52">
        <f t="shared" si="42"/>
        <v>0</v>
      </c>
      <c r="S203" s="52"/>
      <c r="T203" s="52"/>
    </row>
    <row r="204" spans="1:20" s="90" customFormat="1" ht="24">
      <c r="A204" s="79" t="s">
        <v>362</v>
      </c>
      <c r="B204" s="52"/>
      <c r="C204" s="52"/>
      <c r="D204" s="52"/>
      <c r="E204" s="52"/>
      <c r="F204" s="112">
        <f>G204+H204+I204+J204</f>
        <v>98.35</v>
      </c>
      <c r="G204" s="146">
        <v>40</v>
      </c>
      <c r="H204" s="52">
        <v>58.35</v>
      </c>
      <c r="I204" s="52"/>
      <c r="J204" s="52"/>
      <c r="K204" s="52"/>
      <c r="L204" s="52"/>
      <c r="M204" s="52"/>
      <c r="N204" s="52"/>
      <c r="O204" s="52"/>
      <c r="P204" s="52"/>
      <c r="Q204" s="52"/>
      <c r="R204" s="52"/>
      <c r="S204" s="52" t="s">
        <v>363</v>
      </c>
      <c r="T204" s="52" t="s">
        <v>363</v>
      </c>
    </row>
    <row r="205" spans="1:20" s="90" customFormat="1" ht="12.75">
      <c r="A205" s="110" t="s">
        <v>155</v>
      </c>
      <c r="B205" s="52"/>
      <c r="C205" s="52"/>
      <c r="D205" s="52"/>
      <c r="E205" s="52"/>
      <c r="F205" s="112"/>
      <c r="G205" s="52"/>
      <c r="H205" s="52"/>
      <c r="I205" s="52"/>
      <c r="J205" s="52"/>
      <c r="K205" s="52"/>
      <c r="L205" s="52"/>
      <c r="M205" s="52"/>
      <c r="N205" s="52"/>
      <c r="O205" s="52"/>
      <c r="P205" s="52"/>
      <c r="Q205" s="52"/>
      <c r="R205" s="52"/>
      <c r="S205" s="52"/>
      <c r="T205" s="52"/>
    </row>
    <row r="206" spans="1:20" s="90" customFormat="1" ht="12.75">
      <c r="A206" s="110" t="s">
        <v>364</v>
      </c>
      <c r="B206" s="52"/>
      <c r="C206" s="52"/>
      <c r="D206" s="52"/>
      <c r="E206" s="52"/>
      <c r="F206" s="112"/>
      <c r="G206" s="52"/>
      <c r="H206" s="52"/>
      <c r="I206" s="52"/>
      <c r="J206" s="52"/>
      <c r="K206" s="52"/>
      <c r="L206" s="52"/>
      <c r="M206" s="52"/>
      <c r="N206" s="52"/>
      <c r="O206" s="52"/>
      <c r="P206" s="52"/>
      <c r="Q206" s="52"/>
      <c r="R206" s="52"/>
      <c r="S206" s="52"/>
      <c r="T206" s="52"/>
    </row>
    <row r="207" spans="1:20" s="90" customFormat="1" ht="27" customHeight="1">
      <c r="A207" s="110" t="s">
        <v>365</v>
      </c>
      <c r="B207" s="52"/>
      <c r="C207" s="52">
        <f aca="true" t="shared" si="43" ref="C207:R207">SUM(C208:C213)</f>
        <v>0</v>
      </c>
      <c r="D207" s="52">
        <f t="shared" si="43"/>
        <v>0</v>
      </c>
      <c r="E207" s="52">
        <f t="shared" si="43"/>
        <v>0</v>
      </c>
      <c r="F207" s="112"/>
      <c r="G207" s="52"/>
      <c r="H207" s="52"/>
      <c r="I207" s="52">
        <f t="shared" si="43"/>
        <v>0</v>
      </c>
      <c r="J207" s="52">
        <f t="shared" si="43"/>
        <v>0</v>
      </c>
      <c r="K207" s="52">
        <f t="shared" si="43"/>
        <v>0</v>
      </c>
      <c r="L207" s="52">
        <f t="shared" si="43"/>
        <v>0</v>
      </c>
      <c r="M207" s="52">
        <f t="shared" si="43"/>
        <v>0</v>
      </c>
      <c r="N207" s="52">
        <f t="shared" si="43"/>
        <v>0</v>
      </c>
      <c r="O207" s="52">
        <f t="shared" si="43"/>
        <v>0</v>
      </c>
      <c r="P207" s="52">
        <f t="shared" si="43"/>
        <v>0</v>
      </c>
      <c r="Q207" s="52">
        <f t="shared" si="43"/>
        <v>0</v>
      </c>
      <c r="R207" s="52">
        <f t="shared" si="43"/>
        <v>0</v>
      </c>
      <c r="S207" s="52"/>
      <c r="T207" s="52"/>
    </row>
    <row r="208" spans="1:20" s="90" customFormat="1" ht="12.75">
      <c r="A208" s="110" t="s">
        <v>155</v>
      </c>
      <c r="B208" s="52"/>
      <c r="C208" s="104"/>
      <c r="D208" s="104"/>
      <c r="E208" s="104"/>
      <c r="F208" s="108"/>
      <c r="G208" s="104"/>
      <c r="H208" s="104"/>
      <c r="I208" s="104"/>
      <c r="J208" s="104"/>
      <c r="K208" s="104"/>
      <c r="L208" s="104"/>
      <c r="M208" s="104"/>
      <c r="N208" s="104"/>
      <c r="O208" s="104"/>
      <c r="P208" s="52"/>
      <c r="Q208" s="52"/>
      <c r="R208" s="52"/>
      <c r="S208" s="52"/>
      <c r="T208" s="52"/>
    </row>
    <row r="209" spans="1:20" s="90" customFormat="1" ht="24.75">
      <c r="A209" s="110" t="s">
        <v>366</v>
      </c>
      <c r="B209" s="52"/>
      <c r="C209" s="52"/>
      <c r="D209" s="52"/>
      <c r="E209" s="52"/>
      <c r="F209" s="112"/>
      <c r="G209" s="52"/>
      <c r="H209" s="52"/>
      <c r="I209" s="52"/>
      <c r="J209" s="52"/>
      <c r="K209" s="52"/>
      <c r="L209" s="52"/>
      <c r="M209" s="52"/>
      <c r="N209" s="52"/>
      <c r="O209" s="52"/>
      <c r="P209" s="52"/>
      <c r="Q209" s="52"/>
      <c r="R209" s="52"/>
      <c r="S209" s="52"/>
      <c r="T209" s="52"/>
    </row>
    <row r="210" spans="1:20" s="90" customFormat="1" ht="12.75">
      <c r="A210" s="110" t="s">
        <v>155</v>
      </c>
      <c r="B210" s="52"/>
      <c r="C210" s="52"/>
      <c r="D210" s="52"/>
      <c r="E210" s="52"/>
      <c r="F210" s="112"/>
      <c r="G210" s="52"/>
      <c r="H210" s="52"/>
      <c r="I210" s="52"/>
      <c r="J210" s="52"/>
      <c r="K210" s="52"/>
      <c r="L210" s="52"/>
      <c r="M210" s="52"/>
      <c r="N210" s="52"/>
      <c r="O210" s="52"/>
      <c r="P210" s="52"/>
      <c r="Q210" s="52"/>
      <c r="R210" s="52"/>
      <c r="S210" s="52"/>
      <c r="T210" s="52"/>
    </row>
    <row r="211" spans="1:20" s="90" customFormat="1" ht="27.75" customHeight="1">
      <c r="A211" s="110" t="s">
        <v>367</v>
      </c>
      <c r="B211" s="52"/>
      <c r="C211" s="52"/>
      <c r="D211" s="52"/>
      <c r="E211" s="52"/>
      <c r="F211" s="112"/>
      <c r="G211" s="75"/>
      <c r="H211" s="52"/>
      <c r="I211" s="52"/>
      <c r="J211" s="52"/>
      <c r="K211" s="52"/>
      <c r="L211" s="52"/>
      <c r="M211" s="52"/>
      <c r="N211" s="52"/>
      <c r="O211" s="52"/>
      <c r="P211" s="52"/>
      <c r="Q211" s="52"/>
      <c r="R211" s="52"/>
      <c r="S211" s="52"/>
      <c r="T211" s="52"/>
    </row>
    <row r="212" spans="1:20" s="90" customFormat="1" ht="12.75">
      <c r="A212" s="110" t="s">
        <v>155</v>
      </c>
      <c r="B212" s="52"/>
      <c r="C212" s="52"/>
      <c r="D212" s="52"/>
      <c r="E212" s="52"/>
      <c r="F212" s="112"/>
      <c r="G212" s="75"/>
      <c r="H212" s="52"/>
      <c r="I212" s="52"/>
      <c r="J212" s="52"/>
      <c r="K212" s="52"/>
      <c r="L212" s="52"/>
      <c r="M212" s="52"/>
      <c r="N212" s="52"/>
      <c r="O212" s="52"/>
      <c r="P212" s="52"/>
      <c r="Q212" s="52"/>
      <c r="R212" s="52"/>
      <c r="S212" s="52"/>
      <c r="T212" s="52"/>
    </row>
    <row r="213" spans="1:20" s="90" customFormat="1" ht="12.75">
      <c r="A213" s="110" t="s">
        <v>368</v>
      </c>
      <c r="B213" s="52"/>
      <c r="C213" s="52">
        <f aca="true" t="shared" si="44" ref="C213:H213">SUM(C216,)</f>
        <v>0</v>
      </c>
      <c r="D213" s="52">
        <f t="shared" si="44"/>
        <v>0</v>
      </c>
      <c r="E213" s="52">
        <f t="shared" si="44"/>
        <v>0</v>
      </c>
      <c r="F213" s="112">
        <f t="shared" si="44"/>
        <v>0</v>
      </c>
      <c r="G213" s="52">
        <f t="shared" si="44"/>
        <v>0</v>
      </c>
      <c r="H213" s="52">
        <f t="shared" si="44"/>
        <v>0</v>
      </c>
      <c r="I213" s="52"/>
      <c r="J213" s="52"/>
      <c r="K213" s="52"/>
      <c r="L213" s="52"/>
      <c r="M213" s="52"/>
      <c r="N213" s="52"/>
      <c r="O213" s="52"/>
      <c r="P213" s="52"/>
      <c r="Q213" s="52"/>
      <c r="R213" s="52"/>
      <c r="S213" s="52"/>
      <c r="T213" s="52"/>
    </row>
    <row r="214" spans="1:20" s="90" customFormat="1" ht="12.75">
      <c r="A214" s="147"/>
      <c r="B214" s="52" t="s">
        <v>237</v>
      </c>
      <c r="C214" s="104">
        <f aca="true" t="shared" si="45" ref="C214:H214">SUM(C215)</f>
        <v>0</v>
      </c>
      <c r="D214" s="104">
        <f t="shared" si="45"/>
        <v>0</v>
      </c>
      <c r="E214" s="104">
        <f t="shared" si="45"/>
        <v>0</v>
      </c>
      <c r="F214" s="108">
        <f t="shared" si="45"/>
        <v>0</v>
      </c>
      <c r="G214" s="104">
        <f t="shared" si="45"/>
        <v>0</v>
      </c>
      <c r="H214" s="104">
        <f t="shared" si="45"/>
        <v>0</v>
      </c>
      <c r="I214" s="104"/>
      <c r="J214" s="104"/>
      <c r="K214" s="104"/>
      <c r="L214" s="104"/>
      <c r="M214" s="104"/>
      <c r="N214" s="104"/>
      <c r="O214" s="104"/>
      <c r="P214" s="104"/>
      <c r="Q214" s="104"/>
      <c r="R214" s="104"/>
      <c r="S214" s="104"/>
      <c r="T214" s="52"/>
    </row>
    <row r="215" spans="1:20" s="90" customFormat="1" ht="12.75">
      <c r="A215" s="110"/>
      <c r="B215" s="52"/>
      <c r="C215" s="52"/>
      <c r="D215" s="52"/>
      <c r="E215" s="52"/>
      <c r="F215" s="112"/>
      <c r="G215" s="52"/>
      <c r="H215" s="52"/>
      <c r="I215" s="52"/>
      <c r="J215" s="52"/>
      <c r="K215" s="52"/>
      <c r="L215" s="52"/>
      <c r="M215" s="52"/>
      <c r="N215" s="52"/>
      <c r="O215" s="52"/>
      <c r="P215" s="52"/>
      <c r="Q215" s="52"/>
      <c r="R215" s="52"/>
      <c r="S215" s="52"/>
      <c r="T215" s="52"/>
    </row>
    <row r="216" spans="1:20" s="90" customFormat="1" ht="24.75">
      <c r="A216" s="110" t="s">
        <v>369</v>
      </c>
      <c r="B216" s="52"/>
      <c r="C216" s="52"/>
      <c r="D216" s="52"/>
      <c r="E216" s="52"/>
      <c r="F216" s="112">
        <f>F217</f>
        <v>0</v>
      </c>
      <c r="G216" s="52">
        <f>G217</f>
        <v>0</v>
      </c>
      <c r="H216" s="52">
        <f>H217</f>
        <v>0</v>
      </c>
      <c r="I216" s="52"/>
      <c r="J216" s="52"/>
      <c r="K216" s="52"/>
      <c r="L216" s="52"/>
      <c r="M216" s="52"/>
      <c r="N216" s="52"/>
      <c r="O216" s="52"/>
      <c r="P216" s="52"/>
      <c r="Q216" s="52"/>
      <c r="R216" s="52"/>
      <c r="S216" s="52"/>
      <c r="T216" s="52"/>
    </row>
    <row r="217" spans="1:20" s="90" customFormat="1" ht="30" customHeight="1">
      <c r="A217" s="110"/>
      <c r="B217" s="52"/>
      <c r="C217" s="52"/>
      <c r="D217" s="52"/>
      <c r="E217" s="52"/>
      <c r="F217" s="112"/>
      <c r="G217" s="52"/>
      <c r="H217" s="52"/>
      <c r="I217" s="52"/>
      <c r="J217" s="52"/>
      <c r="K217" s="52"/>
      <c r="L217" s="52"/>
      <c r="M217" s="52"/>
      <c r="N217" s="52"/>
      <c r="O217" s="52"/>
      <c r="P217" s="52"/>
      <c r="Q217" s="52"/>
      <c r="R217" s="52"/>
      <c r="S217" s="52"/>
      <c r="T217" s="52"/>
    </row>
    <row r="218" spans="1:20" s="90" customFormat="1" ht="12.75">
      <c r="A218" s="110" t="s">
        <v>155</v>
      </c>
      <c r="B218" s="52"/>
      <c r="C218" s="52"/>
      <c r="D218" s="52"/>
      <c r="E218" s="52"/>
      <c r="F218" s="112"/>
      <c r="G218" s="52"/>
      <c r="H218" s="52"/>
      <c r="I218" s="52"/>
      <c r="J218" s="52"/>
      <c r="K218" s="52"/>
      <c r="L218" s="52"/>
      <c r="M218" s="52"/>
      <c r="N218" s="52"/>
      <c r="O218" s="52"/>
      <c r="P218" s="52"/>
      <c r="Q218" s="52"/>
      <c r="R218" s="52"/>
      <c r="S218" s="52"/>
      <c r="T218" s="52"/>
    </row>
    <row r="219" spans="1:20" s="90" customFormat="1" ht="12.75">
      <c r="A219" s="110" t="s">
        <v>370</v>
      </c>
      <c r="B219" s="52"/>
      <c r="C219" s="52"/>
      <c r="D219" s="52"/>
      <c r="E219" s="52"/>
      <c r="F219" s="112"/>
      <c r="G219" s="52"/>
      <c r="H219" s="52"/>
      <c r="I219" s="52"/>
      <c r="J219" s="52"/>
      <c r="K219" s="52"/>
      <c r="L219" s="52"/>
      <c r="M219" s="52"/>
      <c r="N219" s="52"/>
      <c r="O219" s="52"/>
      <c r="P219" s="52"/>
      <c r="Q219" s="52"/>
      <c r="R219" s="52"/>
      <c r="S219" s="52"/>
      <c r="T219" s="52"/>
    </row>
    <row r="220" spans="1:20" s="90" customFormat="1" ht="12.75">
      <c r="A220" s="110" t="s">
        <v>155</v>
      </c>
      <c r="B220" s="52"/>
      <c r="C220" s="52"/>
      <c r="D220" s="52"/>
      <c r="E220" s="52"/>
      <c r="F220" s="112"/>
      <c r="G220" s="52"/>
      <c r="H220" s="52"/>
      <c r="I220" s="52"/>
      <c r="J220" s="52"/>
      <c r="K220" s="52"/>
      <c r="L220" s="52"/>
      <c r="M220" s="52"/>
      <c r="N220" s="52"/>
      <c r="O220" s="52"/>
      <c r="P220" s="52"/>
      <c r="Q220" s="52"/>
      <c r="R220" s="52"/>
      <c r="S220" s="52"/>
      <c r="T220" s="52"/>
    </row>
    <row r="221" spans="1:20" s="90" customFormat="1" ht="24">
      <c r="A221" s="110" t="s">
        <v>371</v>
      </c>
      <c r="B221" s="52"/>
      <c r="C221" s="52"/>
      <c r="D221" s="52"/>
      <c r="E221" s="52"/>
      <c r="F221" s="112"/>
      <c r="G221" s="52"/>
      <c r="H221" s="52"/>
      <c r="I221" s="52"/>
      <c r="J221" s="52"/>
      <c r="K221" s="52"/>
      <c r="L221" s="52"/>
      <c r="M221" s="52"/>
      <c r="N221" s="52"/>
      <c r="O221" s="52"/>
      <c r="P221" s="52"/>
      <c r="Q221" s="52"/>
      <c r="R221" s="52"/>
      <c r="S221" s="52"/>
      <c r="T221" s="52"/>
    </row>
    <row r="222" spans="1:20" s="90" customFormat="1" ht="24.75">
      <c r="A222" s="110" t="s">
        <v>372</v>
      </c>
      <c r="B222" s="52"/>
      <c r="C222" s="52"/>
      <c r="D222" s="52"/>
      <c r="E222" s="52"/>
      <c r="F222" s="112"/>
      <c r="G222" s="52"/>
      <c r="H222" s="52"/>
      <c r="I222" s="52"/>
      <c r="J222" s="52"/>
      <c r="K222" s="52"/>
      <c r="L222" s="52"/>
      <c r="M222" s="52"/>
      <c r="N222" s="52"/>
      <c r="O222" s="52"/>
      <c r="P222" s="52"/>
      <c r="Q222" s="52"/>
      <c r="R222" s="52"/>
      <c r="S222" s="52"/>
      <c r="T222" s="52"/>
    </row>
    <row r="223" spans="1:20" s="90" customFormat="1" ht="12.75">
      <c r="A223" s="110" t="s">
        <v>155</v>
      </c>
      <c r="B223" s="52"/>
      <c r="C223" s="52"/>
      <c r="D223" s="52"/>
      <c r="E223" s="52"/>
      <c r="F223" s="112"/>
      <c r="G223" s="52"/>
      <c r="H223" s="52"/>
      <c r="I223" s="52"/>
      <c r="J223" s="52"/>
      <c r="K223" s="52"/>
      <c r="L223" s="52"/>
      <c r="M223" s="52"/>
      <c r="N223" s="52"/>
      <c r="O223" s="52"/>
      <c r="P223" s="52"/>
      <c r="Q223" s="52"/>
      <c r="R223" s="52"/>
      <c r="S223" s="52"/>
      <c r="T223" s="52"/>
    </row>
    <row r="224" spans="1:20" s="90" customFormat="1" ht="12.75">
      <c r="A224" s="110" t="s">
        <v>373</v>
      </c>
      <c r="B224" s="52"/>
      <c r="C224" s="52"/>
      <c r="D224" s="52"/>
      <c r="E224" s="52"/>
      <c r="F224" s="112"/>
      <c r="G224" s="52"/>
      <c r="H224" s="52"/>
      <c r="I224" s="52"/>
      <c r="J224" s="52"/>
      <c r="K224" s="52"/>
      <c r="L224" s="52"/>
      <c r="M224" s="52"/>
      <c r="N224" s="52"/>
      <c r="O224" s="52"/>
      <c r="P224" s="52"/>
      <c r="Q224" s="52"/>
      <c r="R224" s="52"/>
      <c r="S224" s="52"/>
      <c r="T224" s="52"/>
    </row>
    <row r="225" spans="1:20" s="90" customFormat="1" ht="12.75">
      <c r="A225" s="110" t="s">
        <v>155</v>
      </c>
      <c r="B225" s="52"/>
      <c r="C225" s="52"/>
      <c r="D225" s="52"/>
      <c r="E225" s="52"/>
      <c r="F225" s="112"/>
      <c r="G225" s="52"/>
      <c r="H225" s="52"/>
      <c r="I225" s="52"/>
      <c r="J225" s="52"/>
      <c r="K225" s="52"/>
      <c r="L225" s="52"/>
      <c r="M225" s="52"/>
      <c r="N225" s="52"/>
      <c r="O225" s="52"/>
      <c r="P225" s="52"/>
      <c r="Q225" s="52"/>
      <c r="R225" s="52"/>
      <c r="S225" s="52"/>
      <c r="T225" s="52"/>
    </row>
    <row r="226" spans="1:20" s="90" customFormat="1" ht="12.75">
      <c r="A226" s="110" t="s">
        <v>374</v>
      </c>
      <c r="B226" s="52">
        <f>SUM(D227,B229,B232,B237)</f>
        <v>0</v>
      </c>
      <c r="C226" s="52">
        <f aca="true" t="shared" si="46" ref="C226:R226">SUM(E227,C229,C232,C237)</f>
        <v>1300</v>
      </c>
      <c r="D226" s="52">
        <f t="shared" si="46"/>
        <v>0</v>
      </c>
      <c r="E226" s="52">
        <f t="shared" si="46"/>
        <v>0</v>
      </c>
      <c r="F226" s="112">
        <f t="shared" si="46"/>
        <v>107.2</v>
      </c>
      <c r="G226" s="52">
        <f t="shared" si="46"/>
        <v>100</v>
      </c>
      <c r="H226" s="52">
        <f t="shared" si="46"/>
        <v>7.2</v>
      </c>
      <c r="I226" s="52">
        <f t="shared" si="46"/>
        <v>0</v>
      </c>
      <c r="J226" s="52">
        <f t="shared" si="46"/>
        <v>0</v>
      </c>
      <c r="K226" s="52">
        <f t="shared" si="46"/>
        <v>0</v>
      </c>
      <c r="L226" s="52">
        <f t="shared" si="46"/>
        <v>0</v>
      </c>
      <c r="M226" s="52">
        <f t="shared" si="46"/>
        <v>0</v>
      </c>
      <c r="N226" s="52">
        <f t="shared" si="46"/>
        <v>0</v>
      </c>
      <c r="O226" s="52">
        <f t="shared" si="46"/>
        <v>0</v>
      </c>
      <c r="P226" s="52">
        <f t="shared" si="46"/>
        <v>0</v>
      </c>
      <c r="Q226" s="52">
        <f t="shared" si="46"/>
        <v>1300</v>
      </c>
      <c r="R226" s="52">
        <f t="shared" si="46"/>
        <v>77.2</v>
      </c>
      <c r="S226" s="52"/>
      <c r="T226" s="52"/>
    </row>
    <row r="227" spans="1:20" s="90" customFormat="1" ht="24">
      <c r="A227" s="110" t="s">
        <v>375</v>
      </c>
      <c r="B227" s="52"/>
      <c r="C227" s="52"/>
      <c r="D227" s="52"/>
      <c r="E227" s="52"/>
      <c r="F227" s="112"/>
      <c r="G227" s="148"/>
      <c r="H227" s="52"/>
      <c r="I227" s="52"/>
      <c r="J227" s="52"/>
      <c r="K227" s="52"/>
      <c r="L227" s="52"/>
      <c r="M227" s="52"/>
      <c r="N227" s="52"/>
      <c r="O227" s="52"/>
      <c r="P227" s="52"/>
      <c r="Q227" s="52"/>
      <c r="R227" s="52"/>
      <c r="S227" s="52"/>
      <c r="T227" s="52"/>
    </row>
    <row r="228" spans="1:20" s="90" customFormat="1" ht="12.75">
      <c r="A228" s="110" t="s">
        <v>155</v>
      </c>
      <c r="B228" s="52"/>
      <c r="C228" s="52"/>
      <c r="D228" s="52"/>
      <c r="E228" s="52"/>
      <c r="F228" s="112"/>
      <c r="G228" s="52"/>
      <c r="H228" s="52"/>
      <c r="I228" s="52"/>
      <c r="J228" s="52"/>
      <c r="K228" s="52"/>
      <c r="L228" s="52"/>
      <c r="M228" s="52"/>
      <c r="N228" s="52"/>
      <c r="O228" s="52"/>
      <c r="P228" s="52"/>
      <c r="Q228" s="52"/>
      <c r="R228" s="52"/>
      <c r="S228" s="52"/>
      <c r="T228" s="52"/>
    </row>
    <row r="229" spans="1:20" s="90" customFormat="1" ht="12.75">
      <c r="A229" s="110" t="s">
        <v>376</v>
      </c>
      <c r="B229" s="52"/>
      <c r="C229" s="52"/>
      <c r="D229" s="52"/>
      <c r="E229" s="52"/>
      <c r="F229" s="112"/>
      <c r="G229" s="52"/>
      <c r="H229" s="52"/>
      <c r="I229" s="52"/>
      <c r="J229" s="52"/>
      <c r="K229" s="52"/>
      <c r="L229" s="52"/>
      <c r="M229" s="52"/>
      <c r="N229" s="52"/>
      <c r="O229" s="52"/>
      <c r="P229" s="52"/>
      <c r="Q229" s="52"/>
      <c r="R229" s="52"/>
      <c r="S229" s="52"/>
      <c r="T229" s="52"/>
    </row>
    <row r="230" spans="1:20" s="90" customFormat="1" ht="12.75">
      <c r="A230" s="110"/>
      <c r="B230" s="52"/>
      <c r="C230" s="52"/>
      <c r="D230" s="52"/>
      <c r="E230" s="52"/>
      <c r="F230" s="112"/>
      <c r="G230" s="52"/>
      <c r="H230" s="52"/>
      <c r="I230" s="52"/>
      <c r="J230" s="52"/>
      <c r="K230" s="52"/>
      <c r="L230" s="52"/>
      <c r="M230" s="52"/>
      <c r="N230" s="52"/>
      <c r="O230" s="52"/>
      <c r="P230" s="52"/>
      <c r="Q230" s="52"/>
      <c r="R230" s="52"/>
      <c r="S230" s="52"/>
      <c r="T230" s="52"/>
    </row>
    <row r="231" spans="1:20" s="90" customFormat="1" ht="12.75">
      <c r="A231" s="110" t="s">
        <v>155</v>
      </c>
      <c r="B231" s="52"/>
      <c r="C231" s="52"/>
      <c r="D231" s="52"/>
      <c r="E231" s="52"/>
      <c r="F231" s="112"/>
      <c r="G231" s="52"/>
      <c r="H231" s="52"/>
      <c r="I231" s="52"/>
      <c r="J231" s="52"/>
      <c r="K231" s="52"/>
      <c r="L231" s="52"/>
      <c r="M231" s="52"/>
      <c r="N231" s="52"/>
      <c r="O231" s="52"/>
      <c r="P231" s="52"/>
      <c r="Q231" s="52"/>
      <c r="R231" s="52"/>
      <c r="S231" s="52"/>
      <c r="T231" s="52"/>
    </row>
    <row r="232" spans="1:20" s="90" customFormat="1" ht="24">
      <c r="A232" s="110" t="s">
        <v>377</v>
      </c>
      <c r="B232" s="52"/>
      <c r="C232" s="52">
        <f>C233+C234+C235</f>
        <v>1300</v>
      </c>
      <c r="D232" s="52"/>
      <c r="E232" s="52"/>
      <c r="F232" s="112">
        <f>F233+F234+F235</f>
        <v>107.2</v>
      </c>
      <c r="G232" s="52">
        <f>G233+G234+G235</f>
        <v>100</v>
      </c>
      <c r="H232" s="52">
        <f>H233+H234+H235</f>
        <v>7.2</v>
      </c>
      <c r="I232" s="52"/>
      <c r="J232" s="52"/>
      <c r="K232" s="52"/>
      <c r="L232" s="52"/>
      <c r="M232" s="52"/>
      <c r="N232" s="52"/>
      <c r="O232" s="52"/>
      <c r="P232" s="52"/>
      <c r="Q232" s="52">
        <f>Q233+Q234+Q235</f>
        <v>1300</v>
      </c>
      <c r="R232" s="52">
        <f>R233+R234+R235</f>
        <v>77.2</v>
      </c>
      <c r="S232" s="52"/>
      <c r="T232" s="52"/>
    </row>
    <row r="233" spans="1:20" s="90" customFormat="1" ht="24.75">
      <c r="A233" s="149" t="s">
        <v>378</v>
      </c>
      <c r="B233" s="52" t="s">
        <v>230</v>
      </c>
      <c r="C233" s="52">
        <v>700</v>
      </c>
      <c r="D233" s="52"/>
      <c r="E233" s="52"/>
      <c r="F233" s="112">
        <v>70</v>
      </c>
      <c r="G233" s="52">
        <v>70</v>
      </c>
      <c r="H233" s="52"/>
      <c r="I233" s="52"/>
      <c r="J233" s="52"/>
      <c r="K233" s="52"/>
      <c r="L233" s="52"/>
      <c r="M233" s="52"/>
      <c r="N233" s="52"/>
      <c r="O233" s="52"/>
      <c r="P233" s="52"/>
      <c r="Q233" s="52">
        <v>700</v>
      </c>
      <c r="R233" s="52">
        <v>70</v>
      </c>
      <c r="S233" s="52" t="s">
        <v>168</v>
      </c>
      <c r="T233" s="52" t="s">
        <v>168</v>
      </c>
    </row>
    <row r="234" spans="1:20" s="90" customFormat="1" ht="24">
      <c r="A234" s="149" t="s">
        <v>379</v>
      </c>
      <c r="B234" s="52" t="s">
        <v>230</v>
      </c>
      <c r="C234" s="52">
        <v>600</v>
      </c>
      <c r="D234" s="52"/>
      <c r="E234" s="52"/>
      <c r="F234" s="112">
        <v>7.2</v>
      </c>
      <c r="G234" s="52"/>
      <c r="H234" s="52">
        <v>7.2</v>
      </c>
      <c r="I234" s="52"/>
      <c r="J234" s="52"/>
      <c r="K234" s="52"/>
      <c r="L234" s="52"/>
      <c r="M234" s="52"/>
      <c r="N234" s="52"/>
      <c r="O234" s="52"/>
      <c r="P234" s="52"/>
      <c r="Q234" s="52">
        <v>600</v>
      </c>
      <c r="R234" s="52">
        <v>7.2</v>
      </c>
      <c r="S234" s="52" t="s">
        <v>259</v>
      </c>
      <c r="T234" s="52" t="s">
        <v>259</v>
      </c>
    </row>
    <row r="235" spans="1:20" s="90" customFormat="1" ht="36.75">
      <c r="A235" s="150" t="s">
        <v>380</v>
      </c>
      <c r="B235" s="52"/>
      <c r="C235" s="52"/>
      <c r="D235" s="52"/>
      <c r="E235" s="52"/>
      <c r="F235" s="112">
        <v>30</v>
      </c>
      <c r="G235" s="52">
        <v>30</v>
      </c>
      <c r="H235" s="52"/>
      <c r="I235" s="52"/>
      <c r="J235" s="52"/>
      <c r="K235" s="52"/>
      <c r="L235" s="52"/>
      <c r="M235" s="52"/>
      <c r="N235" s="52"/>
      <c r="O235" s="52"/>
      <c r="P235" s="52"/>
      <c r="Q235" s="52"/>
      <c r="R235" s="52"/>
      <c r="S235" s="52" t="s">
        <v>259</v>
      </c>
      <c r="T235" s="52" t="s">
        <v>259</v>
      </c>
    </row>
    <row r="236" spans="1:20" s="90" customFormat="1" ht="12.75">
      <c r="A236" s="110" t="s">
        <v>155</v>
      </c>
      <c r="B236" s="52"/>
      <c r="C236" s="52"/>
      <c r="D236" s="52"/>
      <c r="E236" s="52"/>
      <c r="F236" s="112"/>
      <c r="G236" s="52"/>
      <c r="H236" s="52"/>
      <c r="I236" s="52"/>
      <c r="J236" s="52"/>
      <c r="K236" s="52"/>
      <c r="L236" s="52"/>
      <c r="M236" s="52"/>
      <c r="N236" s="52"/>
      <c r="O236" s="52"/>
      <c r="P236" s="52"/>
      <c r="Q236" s="52"/>
      <c r="R236" s="52"/>
      <c r="S236" s="52"/>
      <c r="T236" s="52"/>
    </row>
    <row r="237" spans="1:20" s="90" customFormat="1" ht="12.75">
      <c r="A237" s="110" t="s">
        <v>381</v>
      </c>
      <c r="B237" s="52"/>
      <c r="C237" s="52">
        <f>SUM(C238:C241)</f>
        <v>0</v>
      </c>
      <c r="D237" s="52">
        <f aca="true" t="shared" si="47" ref="D237:R237">SUM(D238:D241)</f>
        <v>0</v>
      </c>
      <c r="E237" s="52">
        <f t="shared" si="47"/>
        <v>0</v>
      </c>
      <c r="F237" s="112">
        <f t="shared" si="47"/>
        <v>0</v>
      </c>
      <c r="G237" s="52">
        <f t="shared" si="47"/>
        <v>0</v>
      </c>
      <c r="H237" s="52">
        <f t="shared" si="47"/>
        <v>0</v>
      </c>
      <c r="I237" s="52">
        <f t="shared" si="47"/>
        <v>0</v>
      </c>
      <c r="J237" s="52">
        <f t="shared" si="47"/>
        <v>0</v>
      </c>
      <c r="K237" s="52">
        <f t="shared" si="47"/>
        <v>0</v>
      </c>
      <c r="L237" s="52">
        <f t="shared" si="47"/>
        <v>0</v>
      </c>
      <c r="M237" s="52">
        <f t="shared" si="47"/>
        <v>0</v>
      </c>
      <c r="N237" s="52">
        <f t="shared" si="47"/>
        <v>0</v>
      </c>
      <c r="O237" s="52">
        <f t="shared" si="47"/>
        <v>0</v>
      </c>
      <c r="P237" s="52">
        <f t="shared" si="47"/>
        <v>0</v>
      </c>
      <c r="Q237" s="52">
        <f t="shared" si="47"/>
        <v>0</v>
      </c>
      <c r="R237" s="52">
        <f t="shared" si="47"/>
        <v>0</v>
      </c>
      <c r="S237" s="52"/>
      <c r="T237" s="52"/>
    </row>
    <row r="238" spans="1:20" s="90" customFormat="1" ht="12.75">
      <c r="A238" s="110"/>
      <c r="B238" s="62"/>
      <c r="C238" s="52"/>
      <c r="D238" s="52"/>
      <c r="E238" s="52"/>
      <c r="F238" s="112"/>
      <c r="G238" s="52"/>
      <c r="H238" s="52"/>
      <c r="I238" s="52"/>
      <c r="J238" s="52"/>
      <c r="K238" s="52"/>
      <c r="L238" s="52"/>
      <c r="M238" s="52"/>
      <c r="N238" s="52"/>
      <c r="O238" s="52"/>
      <c r="P238" s="52"/>
      <c r="Q238" s="52"/>
      <c r="R238" s="52"/>
      <c r="S238" s="62"/>
      <c r="T238" s="62"/>
    </row>
    <row r="239" spans="1:20" s="90" customFormat="1" ht="12.75">
      <c r="A239" s="110"/>
      <c r="B239" s="62"/>
      <c r="C239" s="52"/>
      <c r="D239" s="52"/>
      <c r="E239" s="52"/>
      <c r="F239" s="112"/>
      <c r="G239" s="52"/>
      <c r="H239" s="52"/>
      <c r="I239" s="52"/>
      <c r="J239" s="52"/>
      <c r="K239" s="52"/>
      <c r="L239" s="52"/>
      <c r="M239" s="52"/>
      <c r="N239" s="52"/>
      <c r="O239" s="52"/>
      <c r="P239" s="52"/>
      <c r="Q239" s="52"/>
      <c r="R239" s="52"/>
      <c r="S239" s="62"/>
      <c r="T239" s="62"/>
    </row>
    <row r="240" spans="1:20" s="90" customFormat="1" ht="12.75">
      <c r="A240" s="110"/>
      <c r="B240" s="62"/>
      <c r="C240" s="52"/>
      <c r="D240" s="52"/>
      <c r="E240" s="52"/>
      <c r="F240" s="112"/>
      <c r="G240" s="52"/>
      <c r="H240" s="52"/>
      <c r="I240" s="52"/>
      <c r="J240" s="52"/>
      <c r="K240" s="52"/>
      <c r="L240" s="52"/>
      <c r="M240" s="52"/>
      <c r="N240" s="52"/>
      <c r="O240" s="52"/>
      <c r="P240" s="52"/>
      <c r="Q240" s="52"/>
      <c r="R240" s="52"/>
      <c r="S240" s="62"/>
      <c r="T240" s="62"/>
    </row>
    <row r="241" spans="1:20" s="90" customFormat="1" ht="12.75">
      <c r="A241" s="110" t="s">
        <v>155</v>
      </c>
      <c r="B241" s="52"/>
      <c r="C241" s="52"/>
      <c r="D241" s="52"/>
      <c r="E241" s="52"/>
      <c r="F241" s="112">
        <f>SUM(G241:I241)</f>
        <v>0</v>
      </c>
      <c r="G241" s="52"/>
      <c r="H241" s="52"/>
      <c r="I241" s="52"/>
      <c r="J241" s="52"/>
      <c r="K241" s="52"/>
      <c r="L241" s="52"/>
      <c r="M241" s="52"/>
      <c r="N241" s="52"/>
      <c r="O241" s="52"/>
      <c r="P241" s="52"/>
      <c r="Q241" s="52"/>
      <c r="R241" s="52"/>
      <c r="S241" s="52"/>
      <c r="T241" s="52"/>
    </row>
    <row r="242" spans="1:20" s="90" customFormat="1" ht="24">
      <c r="A242" s="110" t="s">
        <v>382</v>
      </c>
      <c r="B242" s="52"/>
      <c r="C242" s="52"/>
      <c r="D242" s="52"/>
      <c r="E242" s="52"/>
      <c r="F242" s="112">
        <f aca="true" t="shared" si="48" ref="F242:R242">SUM(F243,F246)</f>
        <v>214.9</v>
      </c>
      <c r="G242" s="52">
        <f t="shared" si="48"/>
        <v>214.9</v>
      </c>
      <c r="H242" s="52">
        <f t="shared" si="48"/>
        <v>0</v>
      </c>
      <c r="I242" s="52">
        <f t="shared" si="48"/>
        <v>0</v>
      </c>
      <c r="J242" s="52">
        <f t="shared" si="48"/>
        <v>0</v>
      </c>
      <c r="K242" s="52">
        <f t="shared" si="48"/>
        <v>0</v>
      </c>
      <c r="L242" s="52">
        <f t="shared" si="48"/>
        <v>0</v>
      </c>
      <c r="M242" s="52">
        <f t="shared" si="48"/>
        <v>0</v>
      </c>
      <c r="N242" s="52">
        <f t="shared" si="48"/>
        <v>0</v>
      </c>
      <c r="O242" s="52">
        <f t="shared" si="48"/>
        <v>0</v>
      </c>
      <c r="P242" s="52">
        <f t="shared" si="48"/>
        <v>44</v>
      </c>
      <c r="Q242" s="52">
        <f t="shared" si="48"/>
        <v>44</v>
      </c>
      <c r="R242" s="52">
        <f t="shared" si="48"/>
        <v>100</v>
      </c>
      <c r="S242" s="52"/>
      <c r="T242" s="52"/>
    </row>
    <row r="243" spans="1:20" s="90" customFormat="1" ht="18" customHeight="1">
      <c r="A243" s="110" t="s">
        <v>383</v>
      </c>
      <c r="B243" s="52"/>
      <c r="C243" s="52"/>
      <c r="D243" s="52"/>
      <c r="E243" s="52"/>
      <c r="F243" s="112">
        <f>SUM(F244)</f>
        <v>214.9</v>
      </c>
      <c r="G243" s="52">
        <f>SUM(G244)</f>
        <v>214.9</v>
      </c>
      <c r="H243" s="52">
        <f>SUM(H244)</f>
        <v>0</v>
      </c>
      <c r="I243" s="52">
        <f aca="true" t="shared" si="49" ref="F243:R243">SUM(I244:I244)</f>
        <v>0</v>
      </c>
      <c r="J243" s="52">
        <f t="shared" si="49"/>
        <v>0</v>
      </c>
      <c r="K243" s="52">
        <f t="shared" si="49"/>
        <v>0</v>
      </c>
      <c r="L243" s="52">
        <f t="shared" si="49"/>
        <v>0</v>
      </c>
      <c r="M243" s="52">
        <f t="shared" si="49"/>
        <v>0</v>
      </c>
      <c r="N243" s="52">
        <f t="shared" si="49"/>
        <v>0</v>
      </c>
      <c r="O243" s="52">
        <f t="shared" si="49"/>
        <v>0</v>
      </c>
      <c r="P243" s="52">
        <f t="shared" si="49"/>
        <v>44</v>
      </c>
      <c r="Q243" s="52">
        <f t="shared" si="49"/>
        <v>44</v>
      </c>
      <c r="R243" s="52">
        <f t="shared" si="49"/>
        <v>100</v>
      </c>
      <c r="S243" s="52"/>
      <c r="T243" s="52"/>
    </row>
    <row r="244" spans="1:20" s="90" customFormat="1" ht="30" customHeight="1">
      <c r="A244" s="110" t="s">
        <v>384</v>
      </c>
      <c r="B244" s="52"/>
      <c r="C244" s="52"/>
      <c r="D244" s="52"/>
      <c r="E244" s="52"/>
      <c r="F244" s="148">
        <f>F245</f>
        <v>214.9</v>
      </c>
      <c r="G244" s="148">
        <f>G245</f>
        <v>214.9</v>
      </c>
      <c r="H244" s="24"/>
      <c r="I244" s="52"/>
      <c r="J244" s="52"/>
      <c r="K244" s="52"/>
      <c r="L244" s="52"/>
      <c r="M244" s="52"/>
      <c r="N244" s="52"/>
      <c r="O244" s="52"/>
      <c r="P244" s="157">
        <f aca="true" t="shared" si="50" ref="P244:R244">P245</f>
        <v>44</v>
      </c>
      <c r="Q244" s="157">
        <f t="shared" si="50"/>
        <v>44</v>
      </c>
      <c r="R244" s="148">
        <f t="shared" si="50"/>
        <v>100</v>
      </c>
      <c r="S244" s="158"/>
      <c r="T244" s="158"/>
    </row>
    <row r="245" spans="1:20" s="90" customFormat="1" ht="51" customHeight="1">
      <c r="A245" s="110" t="s">
        <v>385</v>
      </c>
      <c r="B245" s="62" t="s">
        <v>230</v>
      </c>
      <c r="C245" s="52"/>
      <c r="D245" s="52">
        <v>44</v>
      </c>
      <c r="E245" s="52">
        <v>44</v>
      </c>
      <c r="F245" s="148">
        <v>214.9</v>
      </c>
      <c r="G245" s="148">
        <v>214.9</v>
      </c>
      <c r="H245" s="24"/>
      <c r="I245" s="52"/>
      <c r="J245" s="52"/>
      <c r="K245" s="52"/>
      <c r="L245" s="52"/>
      <c r="M245" s="52"/>
      <c r="N245" s="52"/>
      <c r="O245" s="52"/>
      <c r="P245" s="52">
        <v>44</v>
      </c>
      <c r="Q245" s="52">
        <v>44</v>
      </c>
      <c r="R245" s="52">
        <v>100</v>
      </c>
      <c r="S245" s="158" t="s">
        <v>386</v>
      </c>
      <c r="T245" s="158" t="s">
        <v>386</v>
      </c>
    </row>
    <row r="246" spans="1:20" s="90" customFormat="1" ht="12.75">
      <c r="A246" s="110" t="s">
        <v>387</v>
      </c>
      <c r="B246" s="52"/>
      <c r="C246" s="52"/>
      <c r="D246" s="52"/>
      <c r="E246" s="52"/>
      <c r="F246" s="112"/>
      <c r="G246" s="148"/>
      <c r="H246" s="24"/>
      <c r="I246" s="52"/>
      <c r="J246" s="52"/>
      <c r="K246" s="52"/>
      <c r="L246" s="52"/>
      <c r="M246" s="52"/>
      <c r="N246" s="52"/>
      <c r="O246" s="52"/>
      <c r="P246" s="52"/>
      <c r="Q246" s="52"/>
      <c r="R246" s="52"/>
      <c r="S246" s="158"/>
      <c r="T246" s="158"/>
    </row>
    <row r="247" spans="1:20" s="90" customFormat="1" ht="12.75">
      <c r="A247" s="110" t="s">
        <v>388</v>
      </c>
      <c r="B247" s="52"/>
      <c r="C247" s="52"/>
      <c r="D247" s="52"/>
      <c r="E247" s="52"/>
      <c r="F247" s="112">
        <f>SUM(F248:F249)</f>
        <v>0</v>
      </c>
      <c r="G247" s="52">
        <f aca="true" t="shared" si="51" ref="G247:R247">SUM(G248:G249)</f>
        <v>0</v>
      </c>
      <c r="H247" s="141">
        <f t="shared" si="51"/>
        <v>0</v>
      </c>
      <c r="I247" s="52">
        <f t="shared" si="51"/>
        <v>0</v>
      </c>
      <c r="J247" s="52">
        <f t="shared" si="51"/>
        <v>0</v>
      </c>
      <c r="K247" s="52">
        <f t="shared" si="51"/>
        <v>0</v>
      </c>
      <c r="L247" s="52">
        <f t="shared" si="51"/>
        <v>0</v>
      </c>
      <c r="M247" s="52">
        <f t="shared" si="51"/>
        <v>0</v>
      </c>
      <c r="N247" s="52">
        <f t="shared" si="51"/>
        <v>0</v>
      </c>
      <c r="O247" s="141">
        <f t="shared" si="51"/>
        <v>0</v>
      </c>
      <c r="P247" s="52">
        <f t="shared" si="51"/>
        <v>0</v>
      </c>
      <c r="Q247" s="52">
        <f t="shared" si="51"/>
        <v>0</v>
      </c>
      <c r="R247" s="52">
        <f t="shared" si="51"/>
        <v>0</v>
      </c>
      <c r="S247" s="158"/>
      <c r="T247" s="158"/>
    </row>
    <row r="248" spans="1:20" s="90" customFormat="1" ht="12.75">
      <c r="A248" s="110"/>
      <c r="B248" s="151"/>
      <c r="C248" s="151"/>
      <c r="D248" s="151"/>
      <c r="E248" s="151"/>
      <c r="F248" s="152"/>
      <c r="G248" s="151"/>
      <c r="H248" s="151"/>
      <c r="I248" s="151"/>
      <c r="J248" s="151"/>
      <c r="K248" s="151"/>
      <c r="L248" s="151"/>
      <c r="M248" s="151"/>
      <c r="N248" s="151"/>
      <c r="O248" s="151"/>
      <c r="P248" s="151"/>
      <c r="Q248" s="151"/>
      <c r="R248" s="151"/>
      <c r="S248" s="159"/>
      <c r="T248" s="159"/>
    </row>
    <row r="249" spans="1:20" s="90" customFormat="1" ht="12.75">
      <c r="A249" s="110"/>
      <c r="B249" s="153"/>
      <c r="C249" s="153"/>
      <c r="D249" s="153"/>
      <c r="E249" s="153"/>
      <c r="F249" s="154"/>
      <c r="G249" s="153"/>
      <c r="H249" s="153"/>
      <c r="I249" s="153"/>
      <c r="J249" s="153"/>
      <c r="K249" s="153"/>
      <c r="L249" s="153"/>
      <c r="M249" s="153"/>
      <c r="N249" s="153"/>
      <c r="O249" s="153"/>
      <c r="P249" s="153"/>
      <c r="Q249" s="153"/>
      <c r="R249" s="153"/>
      <c r="S249" s="153"/>
      <c r="T249" s="153"/>
    </row>
    <row r="250" spans="1:20" s="90" customFormat="1" ht="12.75">
      <c r="A250" s="155" t="s">
        <v>389</v>
      </c>
      <c r="B250" s="155"/>
      <c r="C250" s="155"/>
      <c r="D250" s="155"/>
      <c r="E250" s="155"/>
      <c r="F250" s="156"/>
      <c r="G250" s="155"/>
      <c r="H250" s="155"/>
      <c r="I250" s="155"/>
      <c r="J250" s="155"/>
      <c r="K250" s="155"/>
      <c r="L250" s="155"/>
      <c r="M250" s="155"/>
      <c r="N250" s="155"/>
      <c r="O250" s="155"/>
      <c r="P250" s="155"/>
      <c r="Q250" s="155"/>
      <c r="R250" s="155"/>
      <c r="S250" s="155"/>
      <c r="T250" s="155"/>
    </row>
    <row r="251" spans="1:20" s="88" customFormat="1" ht="15.75">
      <c r="A251" s="155" t="s">
        <v>390</v>
      </c>
      <c r="B251" s="155"/>
      <c r="C251" s="155"/>
      <c r="D251" s="155"/>
      <c r="E251" s="155"/>
      <c r="F251" s="156"/>
      <c r="G251" s="155"/>
      <c r="H251" s="155"/>
      <c r="I251" s="155"/>
      <c r="J251" s="155"/>
      <c r="K251" s="155"/>
      <c r="L251" s="155"/>
      <c r="M251" s="155"/>
      <c r="N251" s="155"/>
      <c r="O251" s="155"/>
      <c r="P251" s="155"/>
      <c r="Q251" s="155"/>
      <c r="R251" s="155"/>
      <c r="S251" s="155"/>
      <c r="T251" s="155"/>
    </row>
    <row r="252" spans="1:20" s="88" customFormat="1" ht="15.75">
      <c r="A252" s="155" t="s">
        <v>391</v>
      </c>
      <c r="B252" s="155"/>
      <c r="C252" s="155"/>
      <c r="D252" s="155"/>
      <c r="E252" s="155"/>
      <c r="F252" s="156"/>
      <c r="G252" s="155"/>
      <c r="H252" s="155"/>
      <c r="I252" s="155"/>
      <c r="J252" s="155"/>
      <c r="K252" s="155"/>
      <c r="L252" s="155"/>
      <c r="M252" s="155"/>
      <c r="N252" s="155"/>
      <c r="O252" s="155"/>
      <c r="P252" s="155"/>
      <c r="Q252" s="155"/>
      <c r="R252" s="155"/>
      <c r="S252" s="155"/>
      <c r="T252" s="155"/>
    </row>
    <row r="253" spans="1:20" s="88" customFormat="1" ht="15.75">
      <c r="A253" s="155" t="s">
        <v>392</v>
      </c>
      <c r="B253" s="155"/>
      <c r="C253" s="155"/>
      <c r="D253" s="155"/>
      <c r="E253" s="155"/>
      <c r="F253" s="156"/>
      <c r="G253" s="155"/>
      <c r="H253" s="155"/>
      <c r="I253" s="155"/>
      <c r="J253" s="155"/>
      <c r="K253" s="155"/>
      <c r="L253" s="155"/>
      <c r="M253" s="155"/>
      <c r="N253" s="155"/>
      <c r="O253" s="155"/>
      <c r="P253" s="155"/>
      <c r="Q253" s="155"/>
      <c r="R253" s="155"/>
      <c r="S253" s="155"/>
      <c r="T253" s="155"/>
    </row>
    <row r="254" spans="1:20" s="88" customFormat="1" ht="15.75">
      <c r="A254" s="155" t="s">
        <v>393</v>
      </c>
      <c r="B254" s="155"/>
      <c r="C254" s="155"/>
      <c r="D254" s="155"/>
      <c r="E254" s="155"/>
      <c r="F254" s="156"/>
      <c r="G254" s="155"/>
      <c r="H254" s="155"/>
      <c r="I254" s="155"/>
      <c r="J254" s="155"/>
      <c r="K254" s="155"/>
      <c r="L254" s="155"/>
      <c r="M254" s="155"/>
      <c r="N254" s="155"/>
      <c r="O254" s="155"/>
      <c r="P254" s="155"/>
      <c r="Q254" s="155"/>
      <c r="R254" s="155"/>
      <c r="S254" s="155"/>
      <c r="T254" s="155"/>
    </row>
    <row r="255" spans="1:20" s="88" customFormat="1" ht="15.75">
      <c r="A255" s="155" t="s">
        <v>394</v>
      </c>
      <c r="B255" s="155"/>
      <c r="C255" s="155"/>
      <c r="D255" s="155"/>
      <c r="E255" s="155"/>
      <c r="F255" s="156"/>
      <c r="G255" s="155"/>
      <c r="H255" s="155"/>
      <c r="I255" s="155"/>
      <c r="J255" s="155"/>
      <c r="K255" s="155"/>
      <c r="L255" s="155"/>
      <c r="M255" s="155"/>
      <c r="N255" s="155"/>
      <c r="O255" s="155"/>
      <c r="P255" s="155"/>
      <c r="Q255" s="155"/>
      <c r="R255" s="155"/>
      <c r="S255" s="155"/>
      <c r="T255" s="155"/>
    </row>
    <row r="256" spans="1:20" s="88" customFormat="1" ht="15.75">
      <c r="A256" s="155" t="s">
        <v>395</v>
      </c>
      <c r="B256" s="155"/>
      <c r="C256" s="155"/>
      <c r="D256" s="155"/>
      <c r="E256" s="155"/>
      <c r="F256" s="156"/>
      <c r="G256" s="155"/>
      <c r="H256" s="155"/>
      <c r="I256" s="155"/>
      <c r="J256" s="155"/>
      <c r="K256" s="155"/>
      <c r="L256" s="155"/>
      <c r="M256" s="155"/>
      <c r="N256" s="155"/>
      <c r="O256" s="155"/>
      <c r="P256" s="155"/>
      <c r="Q256" s="155"/>
      <c r="R256" s="155"/>
      <c r="S256" s="155"/>
      <c r="T256" s="155"/>
    </row>
  </sheetData>
  <sheetProtection/>
  <mergeCells count="27">
    <mergeCell ref="A2:T2"/>
    <mergeCell ref="D3:E3"/>
    <mergeCell ref="J3:K3"/>
    <mergeCell ref="N3:O3"/>
    <mergeCell ref="C4:E4"/>
    <mergeCell ref="F4:M4"/>
    <mergeCell ref="N4:R4"/>
    <mergeCell ref="D5:E5"/>
    <mergeCell ref="G5:J5"/>
    <mergeCell ref="N5:O5"/>
    <mergeCell ref="P5:Q5"/>
    <mergeCell ref="A250:T250"/>
    <mergeCell ref="A251:T251"/>
    <mergeCell ref="A252:T252"/>
    <mergeCell ref="A253:T253"/>
    <mergeCell ref="A254:T254"/>
    <mergeCell ref="A255:T255"/>
    <mergeCell ref="A256:T256"/>
    <mergeCell ref="A4:A6"/>
    <mergeCell ref="B4:B6"/>
    <mergeCell ref="C5:C6"/>
    <mergeCell ref="F5:F6"/>
    <mergeCell ref="K5:K6"/>
    <mergeCell ref="L5:L6"/>
    <mergeCell ref="M5:M6"/>
    <mergeCell ref="S4:S6"/>
    <mergeCell ref="T4:T6"/>
  </mergeCells>
  <printOptions/>
  <pageMargins left="0.39" right="0.2" top="0.83" bottom="0.55" header="0.59" footer="0.12"/>
  <pageSetup horizontalDpi="600" verticalDpi="600" orientation="landscape" paperSize="9"/>
  <headerFooter>
    <oddFooter>&amp;C第 &amp;P 页，共 &amp;N 页</oddFooter>
  </headerFooter>
</worksheet>
</file>

<file path=xl/worksheets/sheet4.xml><?xml version="1.0" encoding="utf-8"?>
<worksheet xmlns="http://schemas.openxmlformats.org/spreadsheetml/2006/main" xmlns:r="http://schemas.openxmlformats.org/officeDocument/2006/relationships">
  <dimension ref="A1:BB155"/>
  <sheetViews>
    <sheetView tabSelected="1" workbookViewId="0" topLeftCell="A1">
      <pane xSplit="2" ySplit="8" topLeftCell="C123" activePane="bottomRight" state="frozen"/>
      <selection pane="bottomRight" activeCell="F127" sqref="F127"/>
    </sheetView>
  </sheetViews>
  <sheetFormatPr defaultColWidth="9.00390625" defaultRowHeight="14.25"/>
  <cols>
    <col min="1" max="1" width="14.375" style="7" customWidth="1"/>
    <col min="2" max="2" width="11.25390625" style="8" customWidth="1"/>
    <col min="3" max="3" width="8.625" style="8" customWidth="1"/>
    <col min="4" max="4" width="8.50390625" style="8" customWidth="1"/>
    <col min="5" max="5" width="5.50390625" style="8" customWidth="1"/>
    <col min="6" max="6" width="7.375" style="8" customWidth="1"/>
    <col min="7" max="7" width="7.875" style="8" customWidth="1"/>
    <col min="8" max="8" width="6.25390625" style="8" customWidth="1"/>
    <col min="9" max="9" width="5.00390625" style="8" customWidth="1"/>
    <col min="10" max="10" width="5.875" style="9" customWidth="1"/>
    <col min="11" max="11" width="8.125" style="8" customWidth="1"/>
    <col min="12" max="12" width="9.875" style="8" customWidth="1"/>
    <col min="13" max="13" width="9.375" style="8" customWidth="1"/>
    <col min="14" max="14" width="6.125" style="8" customWidth="1"/>
    <col min="15" max="15" width="4.75390625" style="8" customWidth="1"/>
    <col min="16" max="16" width="5.75390625" style="8" customWidth="1"/>
    <col min="17" max="17" width="5.375" style="8" customWidth="1"/>
    <col min="18" max="18" width="6.625" style="8" customWidth="1"/>
    <col min="19" max="20" width="6.375" style="8" customWidth="1"/>
    <col min="21" max="21" width="6.25390625" style="8" customWidth="1"/>
    <col min="22" max="22" width="6.00390625" style="8" customWidth="1"/>
    <col min="23" max="23" width="5.875" style="8" customWidth="1"/>
    <col min="24" max="24" width="8.875" style="8" customWidth="1"/>
    <col min="25" max="25" width="5.75390625" style="8" customWidth="1"/>
    <col min="26" max="26" width="4.875" style="8" customWidth="1"/>
    <col min="27" max="27" width="10.50390625" style="1" hidden="1" customWidth="1"/>
    <col min="28" max="28" width="9.50390625" style="1" hidden="1" customWidth="1"/>
    <col min="29" max="30" width="9.00390625" style="1" hidden="1" customWidth="1"/>
    <col min="31" max="31" width="9.375" style="1" hidden="1" customWidth="1"/>
    <col min="32" max="54" width="9.00390625" style="1" hidden="1" customWidth="1"/>
    <col min="55" max="111" width="9.00390625" style="8" hidden="1" customWidth="1"/>
    <col min="112" max="112" width="1.12109375" style="8" customWidth="1"/>
    <col min="113" max="113" width="2.375" style="8" customWidth="1"/>
    <col min="114" max="114" width="10.375" style="8" bestFit="1" customWidth="1"/>
    <col min="115" max="115" width="9.375" style="8" bestFit="1" customWidth="1"/>
    <col min="116" max="16384" width="9.00390625" style="8" customWidth="1"/>
  </cols>
  <sheetData>
    <row r="1" spans="1:10" s="1" customFormat="1" ht="21" customHeight="1">
      <c r="A1" s="10" t="s">
        <v>396</v>
      </c>
      <c r="J1" s="31"/>
    </row>
    <row r="2" spans="1:26" s="1" customFormat="1" ht="28.5" customHeight="1">
      <c r="A2" s="11" t="s">
        <v>397</v>
      </c>
      <c r="B2" s="12"/>
      <c r="C2" s="12"/>
      <c r="D2" s="12"/>
      <c r="E2" s="12"/>
      <c r="F2" s="12"/>
      <c r="G2" s="12"/>
      <c r="H2" s="12"/>
      <c r="I2" s="12"/>
      <c r="J2" s="32"/>
      <c r="K2" s="12"/>
      <c r="L2" s="12"/>
      <c r="M2" s="12"/>
      <c r="N2" s="12"/>
      <c r="O2" s="12"/>
      <c r="P2" s="12"/>
      <c r="Q2" s="12"/>
      <c r="R2" s="12"/>
      <c r="S2" s="12"/>
      <c r="T2" s="12"/>
      <c r="U2" s="12"/>
      <c r="V2" s="12"/>
      <c r="W2" s="12"/>
      <c r="X2" s="12"/>
      <c r="Y2" s="12"/>
      <c r="Z2" s="12"/>
    </row>
    <row r="3" spans="1:26" s="2" customFormat="1" ht="20.25" customHeight="1">
      <c r="A3" s="13" t="s">
        <v>124</v>
      </c>
      <c r="B3" s="14"/>
      <c r="C3" s="14"/>
      <c r="D3" s="14"/>
      <c r="E3" s="14"/>
      <c r="F3" s="14"/>
      <c r="G3" s="14"/>
      <c r="H3" s="14"/>
      <c r="I3" s="14"/>
      <c r="J3" s="33"/>
      <c r="K3" s="14"/>
      <c r="L3" s="14"/>
      <c r="M3" s="14"/>
      <c r="N3" s="14"/>
      <c r="O3" s="14"/>
      <c r="P3" s="14"/>
      <c r="Q3" s="14"/>
      <c r="R3" s="14"/>
      <c r="S3" s="14"/>
      <c r="T3" s="14"/>
      <c r="U3" s="14"/>
      <c r="V3" s="14"/>
      <c r="W3" s="14"/>
      <c r="X3" s="14"/>
      <c r="Y3" s="14"/>
      <c r="Z3" s="14"/>
    </row>
    <row r="4" spans="1:54" s="3" customFormat="1" ht="18" customHeight="1">
      <c r="A4" s="15" t="s">
        <v>398</v>
      </c>
      <c r="B4" s="16" t="s">
        <v>128</v>
      </c>
      <c r="C4" s="15"/>
      <c r="D4" s="15"/>
      <c r="E4" s="15"/>
      <c r="F4" s="15"/>
      <c r="G4" s="15"/>
      <c r="H4" s="15"/>
      <c r="I4" s="15"/>
      <c r="J4" s="34" t="s">
        <v>399</v>
      </c>
      <c r="K4" s="15"/>
      <c r="L4" s="15"/>
      <c r="M4" s="15"/>
      <c r="N4" s="15"/>
      <c r="O4" s="15"/>
      <c r="P4" s="15"/>
      <c r="Q4" s="15"/>
      <c r="R4" s="15"/>
      <c r="S4" s="15"/>
      <c r="T4" s="15"/>
      <c r="U4" s="15"/>
      <c r="V4" s="15"/>
      <c r="W4" s="15"/>
      <c r="X4" s="15"/>
      <c r="Y4" s="15"/>
      <c r="Z4" s="1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row>
    <row r="5" spans="1:54" s="4" customFormat="1" ht="18" customHeight="1">
      <c r="A5" s="15"/>
      <c r="B5" s="16" t="s">
        <v>134</v>
      </c>
      <c r="C5" s="15" t="s">
        <v>135</v>
      </c>
      <c r="D5" s="15"/>
      <c r="E5" s="15"/>
      <c r="F5" s="15"/>
      <c r="G5" s="15" t="s">
        <v>136</v>
      </c>
      <c r="H5" s="15" t="s">
        <v>137</v>
      </c>
      <c r="I5" s="15" t="s">
        <v>138</v>
      </c>
      <c r="J5" s="34" t="s">
        <v>139</v>
      </c>
      <c r="K5" s="15"/>
      <c r="L5" s="15"/>
      <c r="M5" s="15"/>
      <c r="N5" s="15"/>
      <c r="O5" s="15"/>
      <c r="P5" s="15"/>
      <c r="Q5" s="15"/>
      <c r="R5" s="15" t="s">
        <v>400</v>
      </c>
      <c r="S5" s="15"/>
      <c r="T5" s="15"/>
      <c r="U5" s="15"/>
      <c r="V5" s="15"/>
      <c r="W5" s="15"/>
      <c r="X5" s="15"/>
      <c r="Y5" s="15"/>
      <c r="Z5" s="1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row>
    <row r="6" spans="1:54" s="4" customFormat="1" ht="18" customHeight="1">
      <c r="A6" s="15"/>
      <c r="B6" s="16"/>
      <c r="C6" s="15"/>
      <c r="D6" s="15"/>
      <c r="E6" s="15"/>
      <c r="F6" s="15"/>
      <c r="G6" s="15"/>
      <c r="H6" s="15"/>
      <c r="I6" s="15"/>
      <c r="J6" s="34" t="s">
        <v>147</v>
      </c>
      <c r="K6" s="15" t="s">
        <v>401</v>
      </c>
      <c r="L6" s="15"/>
      <c r="M6" s="15"/>
      <c r="N6" s="15"/>
      <c r="O6" s="15"/>
      <c r="P6" s="15"/>
      <c r="Q6" s="15"/>
      <c r="R6" s="34" t="s">
        <v>149</v>
      </c>
      <c r="S6" s="34" t="s">
        <v>150</v>
      </c>
      <c r="T6" s="15" t="s">
        <v>401</v>
      </c>
      <c r="U6" s="15"/>
      <c r="V6" s="15"/>
      <c r="W6" s="15"/>
      <c r="X6" s="15"/>
      <c r="Y6" s="15"/>
      <c r="Z6" s="1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row>
    <row r="7" spans="1:54" s="4" customFormat="1" ht="18" customHeight="1">
      <c r="A7" s="15"/>
      <c r="B7" s="16"/>
      <c r="C7" s="17" t="s">
        <v>143</v>
      </c>
      <c r="D7" s="17" t="s">
        <v>144</v>
      </c>
      <c r="E7" s="18" t="s">
        <v>145</v>
      </c>
      <c r="F7" s="17" t="s">
        <v>146</v>
      </c>
      <c r="G7" s="15"/>
      <c r="H7" s="15"/>
      <c r="I7" s="15"/>
      <c r="J7" s="34"/>
      <c r="K7" s="35" t="s">
        <v>402</v>
      </c>
      <c r="L7" s="36" t="s">
        <v>135</v>
      </c>
      <c r="M7" s="37"/>
      <c r="N7" s="37"/>
      <c r="O7" s="38"/>
      <c r="P7" s="35" t="s">
        <v>136</v>
      </c>
      <c r="Q7" s="35" t="s">
        <v>137</v>
      </c>
      <c r="R7" s="34"/>
      <c r="S7" s="34"/>
      <c r="T7" s="35" t="s">
        <v>402</v>
      </c>
      <c r="U7" s="42" t="s">
        <v>135</v>
      </c>
      <c r="V7" s="43"/>
      <c r="W7" s="43"/>
      <c r="X7" s="44"/>
      <c r="Y7" s="35" t="s">
        <v>136</v>
      </c>
      <c r="Z7" s="35" t="s">
        <v>137</v>
      </c>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row>
    <row r="8" spans="1:54" s="4" customFormat="1" ht="31.5" customHeight="1">
      <c r="A8" s="15"/>
      <c r="B8" s="16"/>
      <c r="C8" s="17"/>
      <c r="D8" s="17"/>
      <c r="E8" s="18"/>
      <c r="F8" s="19"/>
      <c r="G8" s="15"/>
      <c r="H8" s="15"/>
      <c r="I8" s="15"/>
      <c r="J8" s="34"/>
      <c r="K8" s="39"/>
      <c r="L8" s="17" t="s">
        <v>143</v>
      </c>
      <c r="M8" s="17" t="s">
        <v>144</v>
      </c>
      <c r="N8" s="17" t="s">
        <v>145</v>
      </c>
      <c r="O8" s="19" t="s">
        <v>146</v>
      </c>
      <c r="P8" s="39"/>
      <c r="Q8" s="39"/>
      <c r="R8" s="34"/>
      <c r="S8" s="34"/>
      <c r="T8" s="39"/>
      <c r="U8" s="17" t="s">
        <v>143</v>
      </c>
      <c r="V8" s="17" t="s">
        <v>144</v>
      </c>
      <c r="W8" s="17" t="s">
        <v>145</v>
      </c>
      <c r="X8" s="19" t="s">
        <v>146</v>
      </c>
      <c r="Y8" s="39"/>
      <c r="Z8" s="39"/>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row>
    <row r="9" spans="1:26" ht="14.25">
      <c r="A9" s="20" t="s">
        <v>134</v>
      </c>
      <c r="B9" s="21">
        <f>SUM(C9:I9)</f>
        <v>15211.410499999998</v>
      </c>
      <c r="C9" s="22">
        <f>SUM(C10,C102,C145)</f>
        <v>9042.279999999999</v>
      </c>
      <c r="D9" s="22">
        <f aca="true" t="shared" si="0" ref="D9:Z9">SUM(D10,D102,D145)</f>
        <v>3882.1305</v>
      </c>
      <c r="E9" s="22">
        <f t="shared" si="0"/>
        <v>187</v>
      </c>
      <c r="F9" s="22">
        <f t="shared" si="0"/>
        <v>0</v>
      </c>
      <c r="G9" s="22">
        <f t="shared" si="0"/>
        <v>2100</v>
      </c>
      <c r="H9" s="22">
        <f t="shared" si="0"/>
        <v>0</v>
      </c>
      <c r="I9" s="22">
        <f t="shared" si="0"/>
        <v>0</v>
      </c>
      <c r="J9" s="40">
        <f t="shared" si="0"/>
        <v>140</v>
      </c>
      <c r="K9" s="22">
        <f t="shared" si="0"/>
        <v>7564.1105</v>
      </c>
      <c r="L9" s="22">
        <f t="shared" si="0"/>
        <v>3012.2</v>
      </c>
      <c r="M9" s="22">
        <f t="shared" si="0"/>
        <v>2451.9105</v>
      </c>
      <c r="N9" s="22">
        <f t="shared" si="0"/>
        <v>0</v>
      </c>
      <c r="O9" s="22">
        <f t="shared" si="0"/>
        <v>0</v>
      </c>
      <c r="P9" s="22">
        <f t="shared" si="0"/>
        <v>2100</v>
      </c>
      <c r="Q9" s="22">
        <f t="shared" si="0"/>
        <v>0</v>
      </c>
      <c r="R9" s="40">
        <f t="shared" si="0"/>
        <v>981</v>
      </c>
      <c r="S9" s="40">
        <f t="shared" si="0"/>
        <v>3253</v>
      </c>
      <c r="T9" s="22">
        <f t="shared" si="0"/>
        <v>6321.4205</v>
      </c>
      <c r="U9" s="22">
        <f t="shared" si="0"/>
        <v>3128.8</v>
      </c>
      <c r="V9" s="22">
        <f t="shared" si="0"/>
        <v>1092.6205</v>
      </c>
      <c r="W9" s="22">
        <f t="shared" si="0"/>
        <v>0</v>
      </c>
      <c r="X9" s="22">
        <f t="shared" si="0"/>
        <v>0</v>
      </c>
      <c r="Y9" s="22">
        <f t="shared" si="0"/>
        <v>2100</v>
      </c>
      <c r="Z9" s="22">
        <f t="shared" si="0"/>
        <v>0</v>
      </c>
    </row>
    <row r="10" spans="1:26" ht="24.75" customHeight="1">
      <c r="A10" s="20" t="s">
        <v>403</v>
      </c>
      <c r="B10" s="21">
        <f>SUM(C10:I10)</f>
        <v>6458.790499999999</v>
      </c>
      <c r="C10" s="23">
        <f>SUM(C11,C87,C91)</f>
        <v>2117.1</v>
      </c>
      <c r="D10" s="23">
        <f aca="true" t="shared" si="1" ref="D10:Z10">SUM(D11,D87,D91)</f>
        <v>2241.6904999999997</v>
      </c>
      <c r="E10" s="23">
        <f t="shared" si="1"/>
        <v>0</v>
      </c>
      <c r="F10" s="23">
        <f t="shared" si="1"/>
        <v>0</v>
      </c>
      <c r="G10" s="23">
        <f t="shared" si="1"/>
        <v>2100</v>
      </c>
      <c r="H10" s="23">
        <f t="shared" si="1"/>
        <v>0</v>
      </c>
      <c r="I10" s="23">
        <f t="shared" si="1"/>
        <v>0</v>
      </c>
      <c r="J10" s="41">
        <f t="shared" si="1"/>
        <v>140</v>
      </c>
      <c r="K10" s="23">
        <f t="shared" si="1"/>
        <v>6228.5605</v>
      </c>
      <c r="L10" s="23">
        <f t="shared" si="1"/>
        <v>2002.2</v>
      </c>
      <c r="M10" s="23">
        <f t="shared" si="1"/>
        <v>2126.3605</v>
      </c>
      <c r="N10" s="23">
        <f t="shared" si="1"/>
        <v>0</v>
      </c>
      <c r="O10" s="23">
        <f t="shared" si="1"/>
        <v>0</v>
      </c>
      <c r="P10" s="23">
        <f t="shared" si="1"/>
        <v>2100</v>
      </c>
      <c r="Q10" s="23">
        <f t="shared" si="1"/>
        <v>0</v>
      </c>
      <c r="R10" s="41">
        <f t="shared" si="1"/>
        <v>981</v>
      </c>
      <c r="S10" s="41">
        <f t="shared" si="1"/>
        <v>3253</v>
      </c>
      <c r="T10" s="23">
        <f t="shared" si="1"/>
        <v>2714.3605</v>
      </c>
      <c r="U10" s="23">
        <f t="shared" si="1"/>
        <v>0</v>
      </c>
      <c r="V10" s="23">
        <f t="shared" si="1"/>
        <v>614.3605</v>
      </c>
      <c r="W10" s="23">
        <f t="shared" si="1"/>
        <v>0</v>
      </c>
      <c r="X10" s="23">
        <f t="shared" si="1"/>
        <v>0</v>
      </c>
      <c r="Y10" s="23">
        <f t="shared" si="1"/>
        <v>2100</v>
      </c>
      <c r="Z10" s="23">
        <f t="shared" si="1"/>
        <v>0</v>
      </c>
    </row>
    <row r="11" spans="1:26" ht="24" customHeight="1">
      <c r="A11" s="20" t="s">
        <v>404</v>
      </c>
      <c r="B11" s="21">
        <f>SUM(C11:I11)</f>
        <v>6458.790499999999</v>
      </c>
      <c r="C11" s="24">
        <f>SUM(C12:C86)</f>
        <v>2117.1</v>
      </c>
      <c r="D11" s="24">
        <f aca="true" t="shared" si="2" ref="D11:Z11">SUM(D12:D86)</f>
        <v>2241.6904999999997</v>
      </c>
      <c r="E11" s="20">
        <f t="shared" si="2"/>
        <v>0</v>
      </c>
      <c r="F11" s="20">
        <f t="shared" si="2"/>
        <v>0</v>
      </c>
      <c r="G11" s="20">
        <f t="shared" si="2"/>
        <v>2100</v>
      </c>
      <c r="H11" s="20">
        <f t="shared" si="2"/>
        <v>0</v>
      </c>
      <c r="I11" s="20">
        <f t="shared" si="2"/>
        <v>0</v>
      </c>
      <c r="J11" s="20">
        <f t="shared" si="2"/>
        <v>140</v>
      </c>
      <c r="K11" s="24">
        <f t="shared" si="2"/>
        <v>6228.5605</v>
      </c>
      <c r="L11" s="20">
        <f t="shared" si="2"/>
        <v>2002.2</v>
      </c>
      <c r="M11" s="24">
        <f t="shared" si="2"/>
        <v>2126.3605</v>
      </c>
      <c r="N11" s="20">
        <f t="shared" si="2"/>
        <v>0</v>
      </c>
      <c r="O11" s="20">
        <f t="shared" si="2"/>
        <v>0</v>
      </c>
      <c r="P11" s="20">
        <f t="shared" si="2"/>
        <v>2100</v>
      </c>
      <c r="Q11" s="20">
        <f t="shared" si="2"/>
        <v>0</v>
      </c>
      <c r="R11" s="20">
        <f t="shared" si="2"/>
        <v>981</v>
      </c>
      <c r="S11" s="20">
        <f t="shared" si="2"/>
        <v>3253</v>
      </c>
      <c r="T11" s="24">
        <f t="shared" si="2"/>
        <v>2714.3605</v>
      </c>
      <c r="U11" s="20">
        <f t="shared" si="2"/>
        <v>0</v>
      </c>
      <c r="V11" s="20">
        <f t="shared" si="2"/>
        <v>614.3605</v>
      </c>
      <c r="W11" s="20">
        <f t="shared" si="2"/>
        <v>0</v>
      </c>
      <c r="X11" s="20">
        <f t="shared" si="2"/>
        <v>0</v>
      </c>
      <c r="Y11" s="20">
        <f t="shared" si="2"/>
        <v>2100</v>
      </c>
      <c r="Z11" s="20">
        <f t="shared" si="2"/>
        <v>0</v>
      </c>
    </row>
    <row r="12" spans="1:26" ht="31.5" customHeight="1">
      <c r="A12" s="25" t="s">
        <v>179</v>
      </c>
      <c r="B12" s="21">
        <f aca="true" t="shared" si="3" ref="B12:B31">SUM(C12:I12)</f>
        <v>400</v>
      </c>
      <c r="C12" s="24">
        <v>78</v>
      </c>
      <c r="D12" s="24">
        <v>322</v>
      </c>
      <c r="E12" s="20"/>
      <c r="F12" s="20"/>
      <c r="G12" s="20"/>
      <c r="H12" s="20"/>
      <c r="I12" s="20"/>
      <c r="J12" s="41">
        <v>9</v>
      </c>
      <c r="K12" s="21">
        <f>SUM(L12:R12)</f>
        <v>400</v>
      </c>
      <c r="L12" s="24">
        <v>78</v>
      </c>
      <c r="M12" s="24">
        <v>322</v>
      </c>
      <c r="N12" s="20"/>
      <c r="O12" s="20"/>
      <c r="P12" s="20"/>
      <c r="Q12" s="20"/>
      <c r="R12" s="20"/>
      <c r="S12" s="20"/>
      <c r="T12" s="20"/>
      <c r="U12" s="20"/>
      <c r="V12" s="20"/>
      <c r="W12" s="20"/>
      <c r="X12" s="20"/>
      <c r="Y12" s="20"/>
      <c r="Z12" s="20"/>
    </row>
    <row r="13" spans="1:26" ht="30" customHeight="1">
      <c r="A13" s="25" t="s">
        <v>179</v>
      </c>
      <c r="B13" s="21">
        <f t="shared" si="3"/>
        <v>500</v>
      </c>
      <c r="C13" s="20"/>
      <c r="D13" s="24">
        <v>500</v>
      </c>
      <c r="E13" s="20"/>
      <c r="F13" s="20"/>
      <c r="G13" s="20"/>
      <c r="H13" s="20"/>
      <c r="I13" s="20"/>
      <c r="J13" s="41">
        <v>9</v>
      </c>
      <c r="K13" s="21">
        <f aca="true" t="shared" si="4" ref="K13:K34">SUM(L13:R13)</f>
        <v>500</v>
      </c>
      <c r="L13" s="20"/>
      <c r="M13" s="24">
        <v>500</v>
      </c>
      <c r="N13" s="20"/>
      <c r="O13" s="20"/>
      <c r="P13" s="20"/>
      <c r="Q13" s="20"/>
      <c r="R13" s="20"/>
      <c r="S13" s="20"/>
      <c r="T13" s="20"/>
      <c r="U13" s="20"/>
      <c r="V13" s="20"/>
      <c r="W13" s="20"/>
      <c r="X13" s="20"/>
      <c r="Y13" s="20"/>
      <c r="Z13" s="20"/>
    </row>
    <row r="14" spans="1:26" ht="36">
      <c r="A14" s="26" t="s">
        <v>182</v>
      </c>
      <c r="B14" s="21">
        <f t="shared" si="3"/>
        <v>108</v>
      </c>
      <c r="C14" s="24">
        <v>108</v>
      </c>
      <c r="D14" s="20"/>
      <c r="E14" s="20"/>
      <c r="F14" s="20"/>
      <c r="G14" s="20"/>
      <c r="H14" s="20"/>
      <c r="I14" s="20"/>
      <c r="J14" s="41">
        <v>2</v>
      </c>
      <c r="K14" s="21">
        <f t="shared" si="4"/>
        <v>108</v>
      </c>
      <c r="L14" s="24">
        <v>108</v>
      </c>
      <c r="M14" s="20"/>
      <c r="N14" s="20"/>
      <c r="O14" s="20"/>
      <c r="P14" s="20"/>
      <c r="Q14" s="20"/>
      <c r="R14" s="20"/>
      <c r="S14" s="20"/>
      <c r="T14" s="20"/>
      <c r="U14" s="20"/>
      <c r="V14" s="20"/>
      <c r="W14" s="20"/>
      <c r="X14" s="20"/>
      <c r="Y14" s="20"/>
      <c r="Z14" s="20"/>
    </row>
    <row r="15" spans="1:26" ht="30" customHeight="1">
      <c r="A15" s="26" t="s">
        <v>184</v>
      </c>
      <c r="B15" s="21">
        <f t="shared" si="3"/>
        <v>96</v>
      </c>
      <c r="C15" s="24">
        <v>96</v>
      </c>
      <c r="D15" s="20"/>
      <c r="E15" s="20"/>
      <c r="F15" s="20"/>
      <c r="G15" s="20"/>
      <c r="H15" s="20"/>
      <c r="I15" s="20"/>
      <c r="J15" s="41">
        <v>5</v>
      </c>
      <c r="K15" s="21">
        <f t="shared" si="4"/>
        <v>96</v>
      </c>
      <c r="L15" s="24">
        <v>96</v>
      </c>
      <c r="M15" s="20"/>
      <c r="N15" s="20"/>
      <c r="O15" s="20"/>
      <c r="P15" s="20"/>
      <c r="Q15" s="20"/>
      <c r="R15" s="20"/>
      <c r="S15" s="20"/>
      <c r="T15" s="20"/>
      <c r="U15" s="20"/>
      <c r="V15" s="20"/>
      <c r="W15" s="20"/>
      <c r="X15" s="20"/>
      <c r="Y15" s="20"/>
      <c r="Z15" s="20"/>
    </row>
    <row r="16" spans="1:26" ht="43.5" customHeight="1">
      <c r="A16" s="26" t="s">
        <v>186</v>
      </c>
      <c r="B16" s="21">
        <f t="shared" si="3"/>
        <v>96</v>
      </c>
      <c r="C16" s="24">
        <v>96</v>
      </c>
      <c r="D16" s="20"/>
      <c r="E16" s="20"/>
      <c r="F16" s="20"/>
      <c r="G16" s="20"/>
      <c r="H16" s="20"/>
      <c r="I16" s="20"/>
      <c r="J16" s="41">
        <v>4</v>
      </c>
      <c r="K16" s="21">
        <f t="shared" si="4"/>
        <v>96</v>
      </c>
      <c r="L16" s="24">
        <v>96</v>
      </c>
      <c r="M16" s="20"/>
      <c r="N16" s="20"/>
      <c r="O16" s="20"/>
      <c r="P16" s="20"/>
      <c r="Q16" s="20"/>
      <c r="R16" s="20"/>
      <c r="S16" s="20"/>
      <c r="T16" s="20"/>
      <c r="U16" s="20"/>
      <c r="V16" s="20"/>
      <c r="W16" s="20"/>
      <c r="X16" s="20"/>
      <c r="Y16" s="20"/>
      <c r="Z16" s="20"/>
    </row>
    <row r="17" spans="1:27" ht="39.75" customHeight="1">
      <c r="A17" s="26" t="s">
        <v>188</v>
      </c>
      <c r="B17" s="21">
        <f t="shared" si="3"/>
        <v>79.2</v>
      </c>
      <c r="C17" s="24">
        <v>79.2</v>
      </c>
      <c r="D17" s="20"/>
      <c r="E17" s="20"/>
      <c r="F17" s="20"/>
      <c r="G17" s="20"/>
      <c r="H17" s="20"/>
      <c r="I17" s="20"/>
      <c r="J17" s="41">
        <v>2</v>
      </c>
      <c r="K17" s="21">
        <f t="shared" si="4"/>
        <v>79.2</v>
      </c>
      <c r="L17" s="24">
        <v>79.2</v>
      </c>
      <c r="M17" s="20"/>
      <c r="N17" s="20"/>
      <c r="O17" s="20"/>
      <c r="P17" s="20"/>
      <c r="Q17" s="20"/>
      <c r="R17" s="20"/>
      <c r="S17" s="20"/>
      <c r="T17" s="20"/>
      <c r="U17" s="20"/>
      <c r="V17" s="20"/>
      <c r="W17" s="20"/>
      <c r="X17" s="20"/>
      <c r="Y17" s="20"/>
      <c r="Z17" s="20"/>
      <c r="AA17" s="46"/>
    </row>
    <row r="18" spans="1:31" ht="39.75" customHeight="1">
      <c r="A18" s="26" t="s">
        <v>190</v>
      </c>
      <c r="B18" s="21">
        <f t="shared" si="3"/>
        <v>80</v>
      </c>
      <c r="C18" s="24">
        <v>80</v>
      </c>
      <c r="D18" s="20"/>
      <c r="E18" s="20"/>
      <c r="F18" s="20"/>
      <c r="G18" s="20"/>
      <c r="H18" s="20"/>
      <c r="I18" s="20"/>
      <c r="J18" s="41">
        <v>2</v>
      </c>
      <c r="K18" s="21">
        <f t="shared" si="4"/>
        <v>80</v>
      </c>
      <c r="L18" s="24">
        <v>80</v>
      </c>
      <c r="M18" s="20"/>
      <c r="N18" s="20"/>
      <c r="O18" s="20"/>
      <c r="P18" s="20"/>
      <c r="Q18" s="20"/>
      <c r="R18" s="20"/>
      <c r="S18" s="20"/>
      <c r="T18" s="20"/>
      <c r="U18" s="20"/>
      <c r="V18" s="20"/>
      <c r="W18" s="20"/>
      <c r="X18" s="20"/>
      <c r="Y18" s="20"/>
      <c r="Z18" s="20"/>
      <c r="AA18" s="47"/>
      <c r="AB18" s="47"/>
      <c r="AC18" s="47" t="e">
        <f>#REF!+#REF!+#REF!</f>
        <v>#REF!</v>
      </c>
      <c r="AD18" s="47" t="e">
        <f>#REF!+#REF!+#REF!</f>
        <v>#REF!</v>
      </c>
      <c r="AE18" s="47" t="e">
        <f>#REF!+#REF!+#REF!</f>
        <v>#REF!</v>
      </c>
    </row>
    <row r="19" spans="1:31" ht="52.5" customHeight="1">
      <c r="A19" s="26" t="s">
        <v>201</v>
      </c>
      <c r="B19" s="21">
        <f t="shared" si="3"/>
        <v>208</v>
      </c>
      <c r="C19" s="24">
        <v>208</v>
      </c>
      <c r="D19" s="20"/>
      <c r="E19" s="20"/>
      <c r="F19" s="20"/>
      <c r="G19" s="20"/>
      <c r="H19" s="20"/>
      <c r="I19" s="20"/>
      <c r="J19" s="41">
        <v>1</v>
      </c>
      <c r="K19" s="21">
        <f t="shared" si="4"/>
        <v>208</v>
      </c>
      <c r="L19" s="24">
        <v>208</v>
      </c>
      <c r="M19" s="20"/>
      <c r="N19" s="20"/>
      <c r="O19" s="20"/>
      <c r="P19" s="20"/>
      <c r="Q19" s="20"/>
      <c r="R19" s="20"/>
      <c r="S19" s="20"/>
      <c r="T19" s="20"/>
      <c r="U19" s="20"/>
      <c r="V19" s="20"/>
      <c r="W19" s="20"/>
      <c r="X19" s="20"/>
      <c r="Y19" s="20"/>
      <c r="Z19" s="20"/>
      <c r="AA19" s="47"/>
      <c r="AB19" s="47"/>
      <c r="AC19" s="47"/>
      <c r="AD19" s="47"/>
      <c r="AE19" s="47"/>
    </row>
    <row r="20" spans="1:31" ht="42" customHeight="1">
      <c r="A20" s="27" t="s">
        <v>202</v>
      </c>
      <c r="B20" s="21">
        <f t="shared" si="3"/>
        <v>250</v>
      </c>
      <c r="C20" s="24">
        <v>250</v>
      </c>
      <c r="D20" s="20"/>
      <c r="E20" s="20"/>
      <c r="F20" s="20"/>
      <c r="G20" s="20"/>
      <c r="H20" s="20"/>
      <c r="I20" s="20"/>
      <c r="J20" s="41">
        <v>2</v>
      </c>
      <c r="K20" s="21">
        <f t="shared" si="4"/>
        <v>250</v>
      </c>
      <c r="L20" s="24">
        <v>250</v>
      </c>
      <c r="M20" s="20"/>
      <c r="N20" s="20"/>
      <c r="O20" s="20"/>
      <c r="P20" s="20"/>
      <c r="Q20" s="20"/>
      <c r="R20" s="20"/>
      <c r="S20" s="20"/>
      <c r="T20" s="20"/>
      <c r="U20" s="20"/>
      <c r="V20" s="20"/>
      <c r="W20" s="20"/>
      <c r="X20" s="20"/>
      <c r="Y20" s="20"/>
      <c r="Z20" s="20"/>
      <c r="AA20" s="47"/>
      <c r="AB20" s="47"/>
      <c r="AC20" s="47"/>
      <c r="AD20" s="47"/>
      <c r="AE20" s="47"/>
    </row>
    <row r="21" spans="1:31" ht="45" customHeight="1">
      <c r="A21" s="26" t="s">
        <v>233</v>
      </c>
      <c r="B21" s="21">
        <f t="shared" si="3"/>
        <v>520</v>
      </c>
      <c r="C21" s="24">
        <v>520</v>
      </c>
      <c r="D21" s="20"/>
      <c r="E21" s="20"/>
      <c r="F21" s="20"/>
      <c r="G21" s="20"/>
      <c r="H21" s="20"/>
      <c r="I21" s="20"/>
      <c r="J21" s="41">
        <v>1</v>
      </c>
      <c r="K21" s="21">
        <f t="shared" si="4"/>
        <v>520</v>
      </c>
      <c r="L21" s="24">
        <v>520</v>
      </c>
      <c r="M21" s="20"/>
      <c r="N21" s="20"/>
      <c r="O21" s="20"/>
      <c r="P21" s="20"/>
      <c r="Q21" s="20"/>
      <c r="R21" s="20"/>
      <c r="S21" s="20"/>
      <c r="T21" s="20"/>
      <c r="U21" s="20"/>
      <c r="V21" s="20"/>
      <c r="W21" s="20"/>
      <c r="X21" s="20"/>
      <c r="Y21" s="20"/>
      <c r="Z21" s="20"/>
      <c r="AA21" s="47"/>
      <c r="AB21" s="47"/>
      <c r="AC21" s="47"/>
      <c r="AD21" s="47"/>
      <c r="AE21" s="47"/>
    </row>
    <row r="22" spans="1:31" ht="72.75">
      <c r="A22" s="26" t="s">
        <v>252</v>
      </c>
      <c r="B22" s="21">
        <f t="shared" si="3"/>
        <v>90</v>
      </c>
      <c r="C22" s="20"/>
      <c r="D22" s="24">
        <v>90</v>
      </c>
      <c r="E22" s="20"/>
      <c r="F22" s="20"/>
      <c r="G22" s="20"/>
      <c r="H22" s="20"/>
      <c r="I22" s="20"/>
      <c r="J22" s="41">
        <v>1</v>
      </c>
      <c r="K22" s="21">
        <f t="shared" si="4"/>
        <v>90</v>
      </c>
      <c r="L22" s="20"/>
      <c r="M22" s="24">
        <v>90</v>
      </c>
      <c r="N22" s="20"/>
      <c r="O22" s="20"/>
      <c r="P22" s="20"/>
      <c r="Q22" s="20"/>
      <c r="R22" s="20"/>
      <c r="S22" s="20"/>
      <c r="T22" s="20"/>
      <c r="U22" s="20"/>
      <c r="V22" s="20"/>
      <c r="W22" s="20"/>
      <c r="X22" s="20"/>
      <c r="Y22" s="20"/>
      <c r="Z22" s="20"/>
      <c r="AA22" s="47"/>
      <c r="AB22" s="47"/>
      <c r="AC22" s="47"/>
      <c r="AD22" s="47"/>
      <c r="AE22" s="47"/>
    </row>
    <row r="23" spans="1:31" ht="60" customHeight="1">
      <c r="A23" s="26" t="s">
        <v>253</v>
      </c>
      <c r="B23" s="21">
        <f t="shared" si="3"/>
        <v>70</v>
      </c>
      <c r="C23" s="20"/>
      <c r="D23" s="24">
        <v>70</v>
      </c>
      <c r="E23" s="20"/>
      <c r="F23" s="20"/>
      <c r="G23" s="20"/>
      <c r="H23" s="20"/>
      <c r="I23" s="20"/>
      <c r="J23" s="41">
        <v>1</v>
      </c>
      <c r="K23" s="21">
        <f t="shared" si="4"/>
        <v>70</v>
      </c>
      <c r="L23" s="20"/>
      <c r="M23" s="24">
        <v>70</v>
      </c>
      <c r="N23" s="20"/>
      <c r="O23" s="20"/>
      <c r="P23" s="20"/>
      <c r="Q23" s="20"/>
      <c r="R23" s="20"/>
      <c r="S23" s="20"/>
      <c r="T23" s="20"/>
      <c r="U23" s="20"/>
      <c r="V23" s="20"/>
      <c r="W23" s="20"/>
      <c r="X23" s="20"/>
      <c r="Y23" s="20"/>
      <c r="Z23" s="20"/>
      <c r="AA23" s="47"/>
      <c r="AB23" s="47"/>
      <c r="AC23" s="47"/>
      <c r="AD23" s="47"/>
      <c r="AE23" s="47"/>
    </row>
    <row r="24" spans="1:31" ht="60.75">
      <c r="A24" s="26" t="s">
        <v>254</v>
      </c>
      <c r="B24" s="21">
        <f t="shared" si="3"/>
        <v>55</v>
      </c>
      <c r="C24" s="20"/>
      <c r="D24" s="24">
        <v>55</v>
      </c>
      <c r="E24" s="20"/>
      <c r="F24" s="20"/>
      <c r="G24" s="20"/>
      <c r="H24" s="20"/>
      <c r="I24" s="20"/>
      <c r="J24" s="41">
        <v>1</v>
      </c>
      <c r="K24" s="21">
        <f t="shared" si="4"/>
        <v>55</v>
      </c>
      <c r="L24" s="20"/>
      <c r="M24" s="24">
        <v>55</v>
      </c>
      <c r="N24" s="20"/>
      <c r="O24" s="20"/>
      <c r="P24" s="20"/>
      <c r="Q24" s="20"/>
      <c r="R24" s="20"/>
      <c r="S24" s="20"/>
      <c r="T24" s="20"/>
      <c r="U24" s="20"/>
      <c r="V24" s="20"/>
      <c r="W24" s="20"/>
      <c r="X24" s="20"/>
      <c r="Y24" s="20"/>
      <c r="Z24" s="20"/>
      <c r="AA24" s="47"/>
      <c r="AB24" s="47"/>
      <c r="AC24" s="47"/>
      <c r="AD24" s="47"/>
      <c r="AE24" s="47"/>
    </row>
    <row r="25" spans="1:31" ht="60.75" customHeight="1">
      <c r="A25" s="26" t="s">
        <v>255</v>
      </c>
      <c r="B25" s="21">
        <f t="shared" si="3"/>
        <v>105</v>
      </c>
      <c r="C25" s="20"/>
      <c r="D25" s="24">
        <v>105</v>
      </c>
      <c r="E25" s="20"/>
      <c r="F25" s="20"/>
      <c r="G25" s="20"/>
      <c r="H25" s="20"/>
      <c r="I25" s="20"/>
      <c r="J25" s="41">
        <v>1</v>
      </c>
      <c r="K25" s="21">
        <f t="shared" si="4"/>
        <v>105</v>
      </c>
      <c r="L25" s="20"/>
      <c r="M25" s="24">
        <v>105</v>
      </c>
      <c r="N25" s="20"/>
      <c r="O25" s="20"/>
      <c r="P25" s="20"/>
      <c r="Q25" s="20"/>
      <c r="R25" s="20"/>
      <c r="S25" s="20"/>
      <c r="T25" s="20"/>
      <c r="U25" s="20"/>
      <c r="V25" s="20"/>
      <c r="W25" s="20"/>
      <c r="X25" s="20"/>
      <c r="Y25" s="20"/>
      <c r="Z25" s="20"/>
      <c r="AA25" s="47"/>
      <c r="AB25" s="47"/>
      <c r="AC25" s="47"/>
      <c r="AD25" s="47"/>
      <c r="AE25" s="47"/>
    </row>
    <row r="26" spans="1:31" ht="72.75">
      <c r="A26" s="26" t="s">
        <v>256</v>
      </c>
      <c r="B26" s="21">
        <f t="shared" si="3"/>
        <v>100</v>
      </c>
      <c r="C26" s="20"/>
      <c r="D26" s="24">
        <v>100</v>
      </c>
      <c r="E26" s="20"/>
      <c r="F26" s="20"/>
      <c r="G26" s="20"/>
      <c r="H26" s="20"/>
      <c r="I26" s="20"/>
      <c r="J26" s="41">
        <v>1</v>
      </c>
      <c r="K26" s="21">
        <f t="shared" si="4"/>
        <v>100</v>
      </c>
      <c r="L26" s="20"/>
      <c r="M26" s="24">
        <v>100</v>
      </c>
      <c r="N26" s="20"/>
      <c r="O26" s="20"/>
      <c r="P26" s="20"/>
      <c r="Q26" s="20"/>
      <c r="R26" s="20"/>
      <c r="S26" s="20"/>
      <c r="T26" s="20"/>
      <c r="U26" s="20"/>
      <c r="V26" s="20"/>
      <c r="W26" s="20"/>
      <c r="X26" s="20"/>
      <c r="Y26" s="20"/>
      <c r="Z26" s="20"/>
      <c r="AA26" s="47"/>
      <c r="AB26" s="47"/>
      <c r="AC26" s="47"/>
      <c r="AD26" s="47"/>
      <c r="AE26" s="47"/>
    </row>
    <row r="27" spans="1:31" ht="60" customHeight="1">
      <c r="A27" s="26" t="s">
        <v>257</v>
      </c>
      <c r="B27" s="21">
        <f t="shared" si="3"/>
        <v>50</v>
      </c>
      <c r="C27" s="20"/>
      <c r="D27" s="28">
        <v>50</v>
      </c>
      <c r="E27" s="20"/>
      <c r="F27" s="20"/>
      <c r="G27" s="20"/>
      <c r="H27" s="20"/>
      <c r="I27" s="20"/>
      <c r="J27" s="41">
        <v>1</v>
      </c>
      <c r="K27" s="21">
        <f t="shared" si="4"/>
        <v>50</v>
      </c>
      <c r="L27" s="20"/>
      <c r="M27" s="24">
        <v>50</v>
      </c>
      <c r="N27" s="20"/>
      <c r="O27" s="20"/>
      <c r="P27" s="20"/>
      <c r="Q27" s="20"/>
      <c r="R27" s="20"/>
      <c r="S27" s="20"/>
      <c r="T27" s="20"/>
      <c r="U27" s="20"/>
      <c r="V27" s="20"/>
      <c r="W27" s="20"/>
      <c r="X27" s="20"/>
      <c r="Y27" s="20"/>
      <c r="Z27" s="20"/>
      <c r="AA27" s="47"/>
      <c r="AB27" s="47"/>
      <c r="AC27" s="47"/>
      <c r="AD27" s="47"/>
      <c r="AE27" s="47"/>
    </row>
    <row r="28" spans="1:31" ht="28.5" customHeight="1">
      <c r="A28" s="20" t="s">
        <v>269</v>
      </c>
      <c r="B28" s="21">
        <f t="shared" si="3"/>
        <v>50</v>
      </c>
      <c r="C28" s="24">
        <v>50</v>
      </c>
      <c r="D28" s="24"/>
      <c r="E28" s="20"/>
      <c r="F28" s="20"/>
      <c r="G28" s="20"/>
      <c r="H28" s="20"/>
      <c r="I28" s="20"/>
      <c r="J28" s="41">
        <v>1</v>
      </c>
      <c r="K28" s="21">
        <f t="shared" si="4"/>
        <v>50</v>
      </c>
      <c r="L28" s="24">
        <v>50</v>
      </c>
      <c r="M28" s="24"/>
      <c r="N28" s="20"/>
      <c r="O28" s="20"/>
      <c r="P28" s="20"/>
      <c r="Q28" s="20"/>
      <c r="R28" s="20"/>
      <c r="S28" s="20"/>
      <c r="T28" s="20"/>
      <c r="U28" s="20"/>
      <c r="V28" s="20"/>
      <c r="W28" s="20"/>
      <c r="X28" s="20"/>
      <c r="Y28" s="20"/>
      <c r="Z28" s="20"/>
      <c r="AA28" s="47"/>
      <c r="AB28" s="47"/>
      <c r="AC28" s="47"/>
      <c r="AD28" s="47"/>
      <c r="AE28" s="47"/>
    </row>
    <row r="29" spans="1:31" ht="57.75" customHeight="1">
      <c r="A29" s="20" t="s">
        <v>288</v>
      </c>
      <c r="B29" s="21">
        <f t="shared" si="3"/>
        <v>60</v>
      </c>
      <c r="C29" s="20"/>
      <c r="D29" s="24">
        <v>60</v>
      </c>
      <c r="E29" s="20"/>
      <c r="F29" s="20"/>
      <c r="G29" s="20"/>
      <c r="H29" s="20"/>
      <c r="I29" s="20"/>
      <c r="J29" s="41"/>
      <c r="K29" s="21">
        <f t="shared" si="4"/>
        <v>60</v>
      </c>
      <c r="L29" s="20"/>
      <c r="M29" s="24">
        <v>60</v>
      </c>
      <c r="N29" s="20"/>
      <c r="O29" s="20"/>
      <c r="P29" s="20"/>
      <c r="Q29" s="20"/>
      <c r="R29" s="20"/>
      <c r="S29" s="20"/>
      <c r="T29" s="20"/>
      <c r="U29" s="20"/>
      <c r="V29" s="20"/>
      <c r="W29" s="20"/>
      <c r="X29" s="20"/>
      <c r="Y29" s="20"/>
      <c r="Z29" s="20"/>
      <c r="AA29" s="47"/>
      <c r="AB29" s="47"/>
      <c r="AC29" s="47"/>
      <c r="AD29" s="47"/>
      <c r="AE29" s="47"/>
    </row>
    <row r="30" spans="1:31" ht="57">
      <c r="A30" s="20" t="s">
        <v>289</v>
      </c>
      <c r="B30" s="21">
        <f t="shared" si="3"/>
        <v>80</v>
      </c>
      <c r="C30" s="20"/>
      <c r="D30" s="24">
        <v>80</v>
      </c>
      <c r="E30" s="20"/>
      <c r="F30" s="20"/>
      <c r="G30" s="20"/>
      <c r="H30" s="20"/>
      <c r="I30" s="20"/>
      <c r="J30" s="41">
        <v>1</v>
      </c>
      <c r="K30" s="21">
        <f t="shared" si="4"/>
        <v>80</v>
      </c>
      <c r="L30" s="20"/>
      <c r="M30" s="24">
        <v>80</v>
      </c>
      <c r="N30" s="20"/>
      <c r="O30" s="20"/>
      <c r="P30" s="20"/>
      <c r="Q30" s="20"/>
      <c r="R30" s="20"/>
      <c r="S30" s="20"/>
      <c r="T30" s="20"/>
      <c r="U30" s="20"/>
      <c r="V30" s="20"/>
      <c r="W30" s="20"/>
      <c r="X30" s="20"/>
      <c r="Y30" s="20"/>
      <c r="Z30" s="20"/>
      <c r="AA30" s="47"/>
      <c r="AB30" s="47"/>
      <c r="AC30" s="47"/>
      <c r="AD30" s="47"/>
      <c r="AE30" s="47"/>
    </row>
    <row r="31" spans="1:31" ht="57">
      <c r="A31" s="20" t="s">
        <v>290</v>
      </c>
      <c r="B31" s="21">
        <f t="shared" si="3"/>
        <v>80</v>
      </c>
      <c r="C31" s="20"/>
      <c r="D31" s="24">
        <v>80</v>
      </c>
      <c r="E31" s="20"/>
      <c r="F31" s="20"/>
      <c r="G31" s="20"/>
      <c r="H31" s="20"/>
      <c r="I31" s="20"/>
      <c r="J31" s="41">
        <v>1</v>
      </c>
      <c r="K31" s="21">
        <f t="shared" si="4"/>
        <v>80</v>
      </c>
      <c r="L31" s="20"/>
      <c r="M31" s="24">
        <v>80</v>
      </c>
      <c r="N31" s="20"/>
      <c r="O31" s="20"/>
      <c r="P31" s="20"/>
      <c r="Q31" s="20"/>
      <c r="R31" s="20"/>
      <c r="S31" s="20"/>
      <c r="T31" s="20"/>
      <c r="U31" s="20"/>
      <c r="V31" s="20"/>
      <c r="W31" s="20"/>
      <c r="X31" s="20"/>
      <c r="Y31" s="20"/>
      <c r="Z31" s="20"/>
      <c r="AA31" s="47"/>
      <c r="AB31" s="47"/>
      <c r="AC31" s="47"/>
      <c r="AD31" s="47"/>
      <c r="AE31" s="47"/>
    </row>
    <row r="32" spans="1:31" ht="15.75">
      <c r="A32" s="29" t="s">
        <v>291</v>
      </c>
      <c r="B32" s="21">
        <v>60</v>
      </c>
      <c r="C32" s="20"/>
      <c r="D32" s="20"/>
      <c r="E32" s="20"/>
      <c r="F32" s="20"/>
      <c r="G32" s="24">
        <v>60</v>
      </c>
      <c r="H32" s="20"/>
      <c r="I32" s="20"/>
      <c r="J32" s="41">
        <v>1</v>
      </c>
      <c r="K32" s="21">
        <v>60</v>
      </c>
      <c r="L32" s="20"/>
      <c r="M32" s="20"/>
      <c r="N32" s="20"/>
      <c r="O32" s="20"/>
      <c r="P32" s="24">
        <v>60</v>
      </c>
      <c r="Q32" s="20"/>
      <c r="R32" s="20">
        <v>25</v>
      </c>
      <c r="S32" s="20">
        <v>113</v>
      </c>
      <c r="T32" s="24">
        <v>60</v>
      </c>
      <c r="U32" s="20"/>
      <c r="V32" s="20"/>
      <c r="W32" s="20"/>
      <c r="X32" s="20"/>
      <c r="Y32" s="24">
        <v>60</v>
      </c>
      <c r="Z32" s="20"/>
      <c r="AA32" s="47"/>
      <c r="AB32" s="47"/>
      <c r="AC32" s="47"/>
      <c r="AD32" s="47"/>
      <c r="AE32" s="47"/>
    </row>
    <row r="33" spans="1:31" ht="24">
      <c r="A33" s="29" t="s">
        <v>292</v>
      </c>
      <c r="B33" s="21">
        <v>48</v>
      </c>
      <c r="C33" s="20"/>
      <c r="D33" s="20"/>
      <c r="E33" s="20"/>
      <c r="F33" s="20"/>
      <c r="G33" s="24">
        <v>48</v>
      </c>
      <c r="H33" s="20"/>
      <c r="I33" s="20"/>
      <c r="J33" s="41">
        <v>1</v>
      </c>
      <c r="K33" s="21">
        <v>48</v>
      </c>
      <c r="L33" s="20"/>
      <c r="M33" s="20"/>
      <c r="N33" s="20"/>
      <c r="O33" s="20"/>
      <c r="P33" s="24">
        <v>48</v>
      </c>
      <c r="Q33" s="20"/>
      <c r="R33" s="20">
        <v>21</v>
      </c>
      <c r="S33" s="20">
        <v>51</v>
      </c>
      <c r="T33" s="24">
        <v>48</v>
      </c>
      <c r="U33" s="20"/>
      <c r="V33" s="20"/>
      <c r="W33" s="20"/>
      <c r="X33" s="20"/>
      <c r="Y33" s="24">
        <v>48</v>
      </c>
      <c r="Z33" s="20"/>
      <c r="AA33" s="47"/>
      <c r="AB33" s="47"/>
      <c r="AC33" s="47"/>
      <c r="AD33" s="47"/>
      <c r="AE33" s="47"/>
    </row>
    <row r="34" spans="1:31" ht="24">
      <c r="A34" s="29" t="s">
        <v>293</v>
      </c>
      <c r="B34" s="21">
        <v>60</v>
      </c>
      <c r="C34" s="20"/>
      <c r="D34" s="20"/>
      <c r="E34" s="20"/>
      <c r="F34" s="20"/>
      <c r="G34" s="24">
        <v>60</v>
      </c>
      <c r="H34" s="20"/>
      <c r="I34" s="20"/>
      <c r="J34" s="41">
        <v>1</v>
      </c>
      <c r="K34" s="21">
        <v>60</v>
      </c>
      <c r="L34" s="20"/>
      <c r="M34" s="20"/>
      <c r="N34" s="20"/>
      <c r="O34" s="20"/>
      <c r="P34" s="24">
        <v>60</v>
      </c>
      <c r="Q34" s="20"/>
      <c r="R34" s="20">
        <v>25</v>
      </c>
      <c r="S34" s="20">
        <v>61</v>
      </c>
      <c r="T34" s="24">
        <v>60</v>
      </c>
      <c r="U34" s="20"/>
      <c r="V34" s="20"/>
      <c r="W34" s="20"/>
      <c r="X34" s="20"/>
      <c r="Y34" s="24">
        <v>60</v>
      </c>
      <c r="Z34" s="20"/>
      <c r="AA34" s="47"/>
      <c r="AB34" s="47"/>
      <c r="AC34" s="47"/>
      <c r="AD34" s="47"/>
      <c r="AE34" s="47"/>
    </row>
    <row r="35" spans="1:31" ht="24">
      <c r="A35" s="29" t="s">
        <v>294</v>
      </c>
      <c r="B35" s="21">
        <v>60</v>
      </c>
      <c r="C35" s="20"/>
      <c r="D35" s="20"/>
      <c r="E35" s="20"/>
      <c r="F35" s="20"/>
      <c r="G35" s="24">
        <v>60</v>
      </c>
      <c r="H35" s="20"/>
      <c r="I35" s="20"/>
      <c r="J35" s="41">
        <v>1</v>
      </c>
      <c r="K35" s="21">
        <v>60</v>
      </c>
      <c r="L35" s="20"/>
      <c r="M35" s="20"/>
      <c r="N35" s="20"/>
      <c r="O35" s="20"/>
      <c r="P35" s="24">
        <v>60</v>
      </c>
      <c r="Q35" s="20"/>
      <c r="R35" s="20">
        <v>23</v>
      </c>
      <c r="S35" s="20">
        <v>77</v>
      </c>
      <c r="T35" s="24">
        <v>60</v>
      </c>
      <c r="U35" s="20"/>
      <c r="V35" s="20"/>
      <c r="W35" s="20"/>
      <c r="X35" s="20"/>
      <c r="Y35" s="24">
        <v>60</v>
      </c>
      <c r="Z35" s="20"/>
      <c r="AA35" s="47"/>
      <c r="AB35" s="47"/>
      <c r="AC35" s="47"/>
      <c r="AD35" s="47"/>
      <c r="AE35" s="47"/>
    </row>
    <row r="36" spans="1:31" ht="24">
      <c r="A36" s="29" t="s">
        <v>295</v>
      </c>
      <c r="B36" s="21">
        <v>48</v>
      </c>
      <c r="C36" s="20"/>
      <c r="D36" s="20"/>
      <c r="E36" s="20"/>
      <c r="F36" s="20"/>
      <c r="G36" s="24">
        <v>48</v>
      </c>
      <c r="H36" s="20"/>
      <c r="I36" s="20"/>
      <c r="J36" s="41">
        <v>1</v>
      </c>
      <c r="K36" s="21">
        <v>48</v>
      </c>
      <c r="L36" s="20"/>
      <c r="M36" s="20"/>
      <c r="N36" s="20"/>
      <c r="O36" s="20"/>
      <c r="P36" s="24">
        <v>48</v>
      </c>
      <c r="Q36" s="20"/>
      <c r="R36" s="20">
        <v>20</v>
      </c>
      <c r="S36" s="20">
        <v>66</v>
      </c>
      <c r="T36" s="24">
        <v>48</v>
      </c>
      <c r="U36" s="20"/>
      <c r="V36" s="20"/>
      <c r="W36" s="20"/>
      <c r="X36" s="20"/>
      <c r="Y36" s="24">
        <v>48</v>
      </c>
      <c r="Z36" s="20"/>
      <c r="AA36" s="47"/>
      <c r="AB36" s="47"/>
      <c r="AC36" s="47"/>
      <c r="AD36" s="47"/>
      <c r="AE36" s="47"/>
    </row>
    <row r="37" spans="1:31" ht="24">
      <c r="A37" s="29" t="s">
        <v>296</v>
      </c>
      <c r="B37" s="21">
        <v>30</v>
      </c>
      <c r="C37" s="20"/>
      <c r="D37" s="20"/>
      <c r="E37" s="20"/>
      <c r="F37" s="20"/>
      <c r="G37" s="24">
        <v>30</v>
      </c>
      <c r="H37" s="20"/>
      <c r="I37" s="20"/>
      <c r="J37" s="41">
        <v>1</v>
      </c>
      <c r="K37" s="21">
        <v>30</v>
      </c>
      <c r="L37" s="20"/>
      <c r="M37" s="20"/>
      <c r="N37" s="20"/>
      <c r="O37" s="20"/>
      <c r="P37" s="24">
        <v>30</v>
      </c>
      <c r="Q37" s="20"/>
      <c r="R37" s="20">
        <v>21</v>
      </c>
      <c r="S37" s="20">
        <v>72</v>
      </c>
      <c r="T37" s="24">
        <v>30</v>
      </c>
      <c r="U37" s="20"/>
      <c r="V37" s="20"/>
      <c r="W37" s="20"/>
      <c r="X37" s="20"/>
      <c r="Y37" s="24">
        <v>30</v>
      </c>
      <c r="Z37" s="20"/>
      <c r="AA37" s="47"/>
      <c r="AB37" s="47"/>
      <c r="AC37" s="47"/>
      <c r="AD37" s="47"/>
      <c r="AE37" s="47"/>
    </row>
    <row r="38" spans="1:31" ht="24">
      <c r="A38" s="29" t="s">
        <v>297</v>
      </c>
      <c r="B38" s="21">
        <v>48</v>
      </c>
      <c r="C38" s="20"/>
      <c r="D38" s="20"/>
      <c r="E38" s="20"/>
      <c r="F38" s="20"/>
      <c r="G38" s="24">
        <v>48</v>
      </c>
      <c r="H38" s="20"/>
      <c r="I38" s="20"/>
      <c r="J38" s="41">
        <v>1</v>
      </c>
      <c r="K38" s="21">
        <v>48</v>
      </c>
      <c r="L38" s="20"/>
      <c r="M38" s="20"/>
      <c r="N38" s="20"/>
      <c r="O38" s="20"/>
      <c r="P38" s="24">
        <v>48</v>
      </c>
      <c r="Q38" s="20"/>
      <c r="R38" s="20">
        <v>20</v>
      </c>
      <c r="S38" s="20">
        <v>53</v>
      </c>
      <c r="T38" s="24">
        <v>48</v>
      </c>
      <c r="U38" s="20"/>
      <c r="V38" s="20"/>
      <c r="W38" s="20"/>
      <c r="X38" s="20"/>
      <c r="Y38" s="24">
        <v>48</v>
      </c>
      <c r="Z38" s="20"/>
      <c r="AA38" s="47"/>
      <c r="AB38" s="47"/>
      <c r="AC38" s="47"/>
      <c r="AD38" s="47"/>
      <c r="AE38" s="47"/>
    </row>
    <row r="39" spans="1:31" ht="24">
      <c r="A39" s="29" t="s">
        <v>298</v>
      </c>
      <c r="B39" s="21">
        <v>60</v>
      </c>
      <c r="C39" s="20"/>
      <c r="D39" s="20"/>
      <c r="E39" s="20"/>
      <c r="F39" s="20"/>
      <c r="G39" s="24">
        <v>60</v>
      </c>
      <c r="H39" s="20"/>
      <c r="I39" s="20"/>
      <c r="J39" s="41">
        <v>1</v>
      </c>
      <c r="K39" s="21">
        <v>60</v>
      </c>
      <c r="L39" s="20"/>
      <c r="M39" s="20"/>
      <c r="N39" s="20"/>
      <c r="O39" s="20"/>
      <c r="P39" s="24">
        <v>60</v>
      </c>
      <c r="Q39" s="20"/>
      <c r="R39" s="20">
        <v>20</v>
      </c>
      <c r="S39" s="20">
        <v>44</v>
      </c>
      <c r="T39" s="24">
        <v>60</v>
      </c>
      <c r="U39" s="20"/>
      <c r="V39" s="20"/>
      <c r="W39" s="20"/>
      <c r="X39" s="20"/>
      <c r="Y39" s="24">
        <v>60</v>
      </c>
      <c r="Z39" s="20"/>
      <c r="AA39" s="47"/>
      <c r="AB39" s="47"/>
      <c r="AC39" s="47"/>
      <c r="AD39" s="47"/>
      <c r="AE39" s="47"/>
    </row>
    <row r="40" spans="1:31" ht="15.75">
      <c r="A40" s="29" t="s">
        <v>299</v>
      </c>
      <c r="B40" s="21">
        <v>48</v>
      </c>
      <c r="C40" s="20"/>
      <c r="D40" s="20"/>
      <c r="E40" s="20"/>
      <c r="F40" s="20"/>
      <c r="G40" s="24">
        <v>48</v>
      </c>
      <c r="H40" s="20"/>
      <c r="I40" s="20"/>
      <c r="J40" s="41">
        <v>1</v>
      </c>
      <c r="K40" s="21">
        <v>48</v>
      </c>
      <c r="L40" s="20"/>
      <c r="M40" s="20"/>
      <c r="N40" s="20"/>
      <c r="O40" s="20"/>
      <c r="P40" s="24">
        <v>48</v>
      </c>
      <c r="Q40" s="20"/>
      <c r="R40" s="20">
        <v>20</v>
      </c>
      <c r="S40" s="20">
        <v>64</v>
      </c>
      <c r="T40" s="24">
        <v>48</v>
      </c>
      <c r="U40" s="20"/>
      <c r="V40" s="20"/>
      <c r="W40" s="20"/>
      <c r="X40" s="20"/>
      <c r="Y40" s="24">
        <v>48</v>
      </c>
      <c r="Z40" s="20"/>
      <c r="AA40" s="47"/>
      <c r="AB40" s="47"/>
      <c r="AC40" s="47"/>
      <c r="AD40" s="47"/>
      <c r="AE40" s="47"/>
    </row>
    <row r="41" spans="1:31" ht="15.75">
      <c r="A41" s="30" t="s">
        <v>300</v>
      </c>
      <c r="B41" s="21">
        <v>48</v>
      </c>
      <c r="C41" s="20"/>
      <c r="D41" s="20"/>
      <c r="E41" s="20"/>
      <c r="F41" s="20"/>
      <c r="G41" s="24">
        <v>48</v>
      </c>
      <c r="H41" s="20"/>
      <c r="I41" s="20"/>
      <c r="J41" s="41">
        <v>1</v>
      </c>
      <c r="K41" s="21">
        <v>48</v>
      </c>
      <c r="L41" s="20"/>
      <c r="M41" s="20"/>
      <c r="N41" s="20"/>
      <c r="O41" s="20"/>
      <c r="P41" s="24">
        <v>48</v>
      </c>
      <c r="Q41" s="20"/>
      <c r="R41" s="20">
        <v>20</v>
      </c>
      <c r="S41" s="20">
        <v>65</v>
      </c>
      <c r="T41" s="24">
        <v>48</v>
      </c>
      <c r="U41" s="20"/>
      <c r="V41" s="20"/>
      <c r="W41" s="20"/>
      <c r="X41" s="20"/>
      <c r="Y41" s="24">
        <v>48</v>
      </c>
      <c r="Z41" s="20"/>
      <c r="AA41" s="47"/>
      <c r="AB41" s="47"/>
      <c r="AC41" s="47"/>
      <c r="AD41" s="47"/>
      <c r="AE41" s="47"/>
    </row>
    <row r="42" spans="1:31" ht="15.75">
      <c r="A42" s="30" t="s">
        <v>301</v>
      </c>
      <c r="B42" s="21">
        <v>48</v>
      </c>
      <c r="C42" s="20"/>
      <c r="D42" s="20"/>
      <c r="E42" s="20"/>
      <c r="F42" s="20"/>
      <c r="G42" s="24">
        <v>48</v>
      </c>
      <c r="H42" s="20"/>
      <c r="I42" s="20"/>
      <c r="J42" s="41">
        <v>1</v>
      </c>
      <c r="K42" s="21">
        <v>48</v>
      </c>
      <c r="L42" s="20"/>
      <c r="M42" s="20"/>
      <c r="N42" s="20"/>
      <c r="O42" s="20"/>
      <c r="P42" s="24">
        <v>48</v>
      </c>
      <c r="Q42" s="20"/>
      <c r="R42" s="20">
        <v>20</v>
      </c>
      <c r="S42" s="20">
        <v>39</v>
      </c>
      <c r="T42" s="24">
        <v>48</v>
      </c>
      <c r="U42" s="20"/>
      <c r="V42" s="20"/>
      <c r="W42" s="20"/>
      <c r="X42" s="20"/>
      <c r="Y42" s="24">
        <v>48</v>
      </c>
      <c r="Z42" s="20"/>
      <c r="AA42" s="47"/>
      <c r="AB42" s="47"/>
      <c r="AC42" s="47"/>
      <c r="AD42" s="47"/>
      <c r="AE42" s="47"/>
    </row>
    <row r="43" spans="1:31" ht="15.75">
      <c r="A43" s="30" t="s">
        <v>302</v>
      </c>
      <c r="B43" s="21">
        <v>60</v>
      </c>
      <c r="C43" s="20"/>
      <c r="D43" s="20"/>
      <c r="E43" s="20"/>
      <c r="F43" s="20"/>
      <c r="G43" s="24">
        <v>60</v>
      </c>
      <c r="H43" s="20"/>
      <c r="I43" s="20"/>
      <c r="J43" s="41">
        <v>1</v>
      </c>
      <c r="K43" s="21">
        <v>60</v>
      </c>
      <c r="L43" s="20"/>
      <c r="M43" s="20"/>
      <c r="N43" s="20"/>
      <c r="O43" s="20"/>
      <c r="P43" s="24">
        <v>60</v>
      </c>
      <c r="Q43" s="20"/>
      <c r="R43" s="20">
        <v>24</v>
      </c>
      <c r="S43" s="20">
        <v>81</v>
      </c>
      <c r="T43" s="24">
        <v>60</v>
      </c>
      <c r="U43" s="20"/>
      <c r="V43" s="20"/>
      <c r="W43" s="20"/>
      <c r="X43" s="20"/>
      <c r="Y43" s="24">
        <v>60</v>
      </c>
      <c r="Z43" s="20"/>
      <c r="AA43" s="47"/>
      <c r="AB43" s="47"/>
      <c r="AC43" s="47"/>
      <c r="AD43" s="47"/>
      <c r="AE43" s="47"/>
    </row>
    <row r="44" spans="1:31" ht="15.75">
      <c r="A44" s="30" t="s">
        <v>303</v>
      </c>
      <c r="B44" s="21">
        <v>60</v>
      </c>
      <c r="C44" s="20"/>
      <c r="D44" s="20"/>
      <c r="E44" s="20"/>
      <c r="F44" s="20"/>
      <c r="G44" s="24">
        <v>60</v>
      </c>
      <c r="H44" s="20"/>
      <c r="I44" s="20"/>
      <c r="J44" s="41">
        <v>1</v>
      </c>
      <c r="K44" s="21">
        <v>60</v>
      </c>
      <c r="L44" s="20"/>
      <c r="M44" s="20"/>
      <c r="N44" s="20"/>
      <c r="O44" s="20"/>
      <c r="P44" s="24">
        <v>60</v>
      </c>
      <c r="Q44" s="20"/>
      <c r="R44" s="20">
        <v>24</v>
      </c>
      <c r="S44" s="20">
        <v>48</v>
      </c>
      <c r="T44" s="24">
        <v>60</v>
      </c>
      <c r="U44" s="20"/>
      <c r="V44" s="20"/>
      <c r="W44" s="20"/>
      <c r="X44" s="20"/>
      <c r="Y44" s="24">
        <v>60</v>
      </c>
      <c r="Z44" s="20"/>
      <c r="AA44" s="47"/>
      <c r="AB44" s="47"/>
      <c r="AC44" s="47"/>
      <c r="AD44" s="47"/>
      <c r="AE44" s="47"/>
    </row>
    <row r="45" spans="1:31" ht="15.75">
      <c r="A45" s="30" t="s">
        <v>304</v>
      </c>
      <c r="B45" s="21">
        <v>60</v>
      </c>
      <c r="C45" s="20"/>
      <c r="D45" s="20"/>
      <c r="E45" s="20"/>
      <c r="F45" s="20"/>
      <c r="G45" s="24">
        <v>60</v>
      </c>
      <c r="H45" s="20"/>
      <c r="I45" s="20"/>
      <c r="J45" s="41">
        <v>1</v>
      </c>
      <c r="K45" s="21">
        <v>60</v>
      </c>
      <c r="L45" s="20"/>
      <c r="M45" s="20"/>
      <c r="N45" s="20"/>
      <c r="O45" s="20"/>
      <c r="P45" s="24">
        <v>60</v>
      </c>
      <c r="Q45" s="20"/>
      <c r="R45" s="20">
        <v>25</v>
      </c>
      <c r="S45" s="20">
        <v>85</v>
      </c>
      <c r="T45" s="24">
        <v>60</v>
      </c>
      <c r="U45" s="20"/>
      <c r="V45" s="20"/>
      <c r="W45" s="20"/>
      <c r="X45" s="20"/>
      <c r="Y45" s="24">
        <v>60</v>
      </c>
      <c r="Z45" s="20"/>
      <c r="AA45" s="47"/>
      <c r="AB45" s="47"/>
      <c r="AC45" s="47"/>
      <c r="AD45" s="47"/>
      <c r="AE45" s="47"/>
    </row>
    <row r="46" spans="1:31" ht="15.75">
      <c r="A46" s="30" t="s">
        <v>305</v>
      </c>
      <c r="B46" s="21">
        <v>36</v>
      </c>
      <c r="C46" s="20"/>
      <c r="D46" s="20"/>
      <c r="E46" s="20"/>
      <c r="F46" s="20"/>
      <c r="G46" s="24">
        <v>36</v>
      </c>
      <c r="H46" s="20"/>
      <c r="I46" s="20"/>
      <c r="J46" s="41">
        <v>1</v>
      </c>
      <c r="K46" s="21">
        <v>36</v>
      </c>
      <c r="L46" s="20"/>
      <c r="M46" s="20"/>
      <c r="N46" s="20"/>
      <c r="O46" s="20"/>
      <c r="P46" s="24">
        <v>36</v>
      </c>
      <c r="Q46" s="20"/>
      <c r="R46" s="20">
        <v>25</v>
      </c>
      <c r="S46" s="20">
        <v>72</v>
      </c>
      <c r="T46" s="24">
        <v>36</v>
      </c>
      <c r="U46" s="20"/>
      <c r="V46" s="20"/>
      <c r="W46" s="20"/>
      <c r="X46" s="20"/>
      <c r="Y46" s="24">
        <v>36</v>
      </c>
      <c r="Z46" s="20"/>
      <c r="AA46" s="47"/>
      <c r="AB46" s="47"/>
      <c r="AC46" s="47"/>
      <c r="AD46" s="47"/>
      <c r="AE46" s="47"/>
    </row>
    <row r="47" spans="1:31" ht="24">
      <c r="A47" s="30" t="s">
        <v>306</v>
      </c>
      <c r="B47" s="21">
        <v>30</v>
      </c>
      <c r="C47" s="20"/>
      <c r="D47" s="20"/>
      <c r="E47" s="20"/>
      <c r="F47" s="20"/>
      <c r="G47" s="24">
        <v>30</v>
      </c>
      <c r="H47" s="20"/>
      <c r="I47" s="20"/>
      <c r="J47" s="41">
        <v>1</v>
      </c>
      <c r="K47" s="21">
        <v>30</v>
      </c>
      <c r="L47" s="20"/>
      <c r="M47" s="20"/>
      <c r="N47" s="20"/>
      <c r="O47" s="20"/>
      <c r="P47" s="24">
        <v>30</v>
      </c>
      <c r="Q47" s="20"/>
      <c r="R47" s="20">
        <v>20</v>
      </c>
      <c r="S47" s="20">
        <v>45</v>
      </c>
      <c r="T47" s="24">
        <v>30</v>
      </c>
      <c r="U47" s="20"/>
      <c r="V47" s="20"/>
      <c r="W47" s="20"/>
      <c r="X47" s="20"/>
      <c r="Y47" s="24">
        <v>30</v>
      </c>
      <c r="Z47" s="20"/>
      <c r="AA47" s="47"/>
      <c r="AB47" s="47"/>
      <c r="AC47" s="47"/>
      <c r="AD47" s="47"/>
      <c r="AE47" s="47"/>
    </row>
    <row r="48" spans="1:31" ht="15.75">
      <c r="A48" s="30" t="s">
        <v>307</v>
      </c>
      <c r="B48" s="21">
        <v>60</v>
      </c>
      <c r="C48" s="20"/>
      <c r="D48" s="20"/>
      <c r="E48" s="20"/>
      <c r="F48" s="20"/>
      <c r="G48" s="24">
        <v>60</v>
      </c>
      <c r="H48" s="20"/>
      <c r="I48" s="20"/>
      <c r="J48" s="41">
        <v>1</v>
      </c>
      <c r="K48" s="21">
        <v>60</v>
      </c>
      <c r="L48" s="20"/>
      <c r="M48" s="20"/>
      <c r="N48" s="20"/>
      <c r="O48" s="20"/>
      <c r="P48" s="24">
        <v>60</v>
      </c>
      <c r="Q48" s="20"/>
      <c r="R48" s="20">
        <v>25</v>
      </c>
      <c r="S48" s="20">
        <v>43</v>
      </c>
      <c r="T48" s="24">
        <v>60</v>
      </c>
      <c r="U48" s="20"/>
      <c r="V48" s="20"/>
      <c r="W48" s="20"/>
      <c r="X48" s="20"/>
      <c r="Y48" s="24">
        <v>60</v>
      </c>
      <c r="Z48" s="20"/>
      <c r="AA48" s="47"/>
      <c r="AB48" s="47"/>
      <c r="AC48" s="47"/>
      <c r="AD48" s="47"/>
      <c r="AE48" s="47"/>
    </row>
    <row r="49" spans="1:31" ht="15.75">
      <c r="A49" s="30" t="s">
        <v>308</v>
      </c>
      <c r="B49" s="21">
        <v>30</v>
      </c>
      <c r="C49" s="20"/>
      <c r="D49" s="20"/>
      <c r="E49" s="20"/>
      <c r="F49" s="20"/>
      <c r="G49" s="24">
        <v>30</v>
      </c>
      <c r="H49" s="20"/>
      <c r="I49" s="20"/>
      <c r="J49" s="41">
        <v>1</v>
      </c>
      <c r="K49" s="21">
        <v>30</v>
      </c>
      <c r="L49" s="20"/>
      <c r="M49" s="20"/>
      <c r="N49" s="20"/>
      <c r="O49" s="20"/>
      <c r="P49" s="24">
        <v>30</v>
      </c>
      <c r="Q49" s="20"/>
      <c r="R49" s="20">
        <v>25</v>
      </c>
      <c r="S49" s="20">
        <v>75</v>
      </c>
      <c r="T49" s="24">
        <v>30</v>
      </c>
      <c r="U49" s="20"/>
      <c r="V49" s="20"/>
      <c r="W49" s="20"/>
      <c r="X49" s="20"/>
      <c r="Y49" s="24">
        <v>30</v>
      </c>
      <c r="Z49" s="20"/>
      <c r="AA49" s="47"/>
      <c r="AB49" s="47"/>
      <c r="AC49" s="47"/>
      <c r="AD49" s="47"/>
      <c r="AE49" s="47"/>
    </row>
    <row r="50" spans="1:31" ht="15.75">
      <c r="A50" s="30" t="s">
        <v>309</v>
      </c>
      <c r="B50" s="21">
        <v>42</v>
      </c>
      <c r="C50" s="20"/>
      <c r="D50" s="20"/>
      <c r="E50" s="20"/>
      <c r="F50" s="20"/>
      <c r="G50" s="24">
        <v>42</v>
      </c>
      <c r="H50" s="20"/>
      <c r="I50" s="20"/>
      <c r="J50" s="41">
        <v>1</v>
      </c>
      <c r="K50" s="21">
        <v>42</v>
      </c>
      <c r="L50" s="20"/>
      <c r="M50" s="20"/>
      <c r="N50" s="20"/>
      <c r="O50" s="20"/>
      <c r="P50" s="24">
        <v>42</v>
      </c>
      <c r="Q50" s="20"/>
      <c r="R50" s="20">
        <v>21</v>
      </c>
      <c r="S50" s="20">
        <v>77</v>
      </c>
      <c r="T50" s="24">
        <v>42</v>
      </c>
      <c r="U50" s="20"/>
      <c r="V50" s="20"/>
      <c r="W50" s="20"/>
      <c r="X50" s="20"/>
      <c r="Y50" s="24">
        <v>42</v>
      </c>
      <c r="Z50" s="20"/>
      <c r="AA50" s="47"/>
      <c r="AB50" s="47"/>
      <c r="AC50" s="47"/>
      <c r="AD50" s="47"/>
      <c r="AE50" s="47"/>
    </row>
    <row r="51" spans="1:31" ht="24">
      <c r="A51" s="30" t="s">
        <v>310</v>
      </c>
      <c r="B51" s="21">
        <v>18</v>
      </c>
      <c r="C51" s="20"/>
      <c r="D51" s="20"/>
      <c r="E51" s="20"/>
      <c r="F51" s="20"/>
      <c r="G51" s="24">
        <v>18</v>
      </c>
      <c r="H51" s="20"/>
      <c r="I51" s="20"/>
      <c r="J51" s="41">
        <v>1</v>
      </c>
      <c r="K51" s="21">
        <v>18</v>
      </c>
      <c r="L51" s="20"/>
      <c r="M51" s="20"/>
      <c r="N51" s="20"/>
      <c r="O51" s="20"/>
      <c r="P51" s="24">
        <v>18</v>
      </c>
      <c r="Q51" s="20"/>
      <c r="R51" s="20">
        <v>20</v>
      </c>
      <c r="S51" s="20">
        <v>52</v>
      </c>
      <c r="T51" s="24">
        <v>18</v>
      </c>
      <c r="U51" s="20"/>
      <c r="V51" s="20"/>
      <c r="W51" s="20"/>
      <c r="X51" s="20"/>
      <c r="Y51" s="24">
        <v>18</v>
      </c>
      <c r="Z51" s="20"/>
      <c r="AA51" s="47"/>
      <c r="AB51" s="47"/>
      <c r="AC51" s="47"/>
      <c r="AD51" s="47"/>
      <c r="AE51" s="47"/>
    </row>
    <row r="52" spans="1:31" ht="24">
      <c r="A52" s="30" t="s">
        <v>311</v>
      </c>
      <c r="B52" s="21">
        <v>36</v>
      </c>
      <c r="C52" s="20"/>
      <c r="D52" s="20"/>
      <c r="E52" s="20"/>
      <c r="F52" s="20"/>
      <c r="G52" s="24">
        <v>36</v>
      </c>
      <c r="H52" s="20"/>
      <c r="I52" s="20"/>
      <c r="J52" s="41">
        <v>1</v>
      </c>
      <c r="K52" s="21">
        <v>36</v>
      </c>
      <c r="L52" s="20"/>
      <c r="M52" s="20"/>
      <c r="N52" s="20"/>
      <c r="O52" s="20"/>
      <c r="P52" s="24">
        <v>36</v>
      </c>
      <c r="Q52" s="20"/>
      <c r="R52" s="20">
        <v>25</v>
      </c>
      <c r="S52" s="20">
        <v>56</v>
      </c>
      <c r="T52" s="24">
        <v>36</v>
      </c>
      <c r="U52" s="20"/>
      <c r="V52" s="20"/>
      <c r="W52" s="20"/>
      <c r="X52" s="20"/>
      <c r="Y52" s="24">
        <v>36</v>
      </c>
      <c r="Z52" s="20"/>
      <c r="AA52" s="47"/>
      <c r="AB52" s="47"/>
      <c r="AC52" s="47"/>
      <c r="AD52" s="47"/>
      <c r="AE52" s="47"/>
    </row>
    <row r="53" spans="1:31" ht="15.75">
      <c r="A53" s="30" t="s">
        <v>312</v>
      </c>
      <c r="B53" s="21">
        <v>60</v>
      </c>
      <c r="C53" s="20"/>
      <c r="D53" s="20"/>
      <c r="E53" s="20"/>
      <c r="F53" s="20"/>
      <c r="G53" s="24">
        <v>60</v>
      </c>
      <c r="H53" s="20"/>
      <c r="I53" s="20"/>
      <c r="J53" s="41">
        <v>1</v>
      </c>
      <c r="K53" s="21">
        <v>60</v>
      </c>
      <c r="L53" s="20"/>
      <c r="M53" s="20"/>
      <c r="N53" s="20"/>
      <c r="O53" s="20"/>
      <c r="P53" s="24">
        <v>60</v>
      </c>
      <c r="Q53" s="20"/>
      <c r="R53" s="20">
        <v>24</v>
      </c>
      <c r="S53" s="20">
        <v>66</v>
      </c>
      <c r="T53" s="24">
        <v>60</v>
      </c>
      <c r="U53" s="20"/>
      <c r="V53" s="20"/>
      <c r="W53" s="20"/>
      <c r="X53" s="20"/>
      <c r="Y53" s="24">
        <v>60</v>
      </c>
      <c r="Z53" s="20"/>
      <c r="AA53" s="47"/>
      <c r="AB53" s="47"/>
      <c r="AC53" s="47"/>
      <c r="AD53" s="47"/>
      <c r="AE53" s="47"/>
    </row>
    <row r="54" spans="1:31" ht="15.75">
      <c r="A54" s="30" t="s">
        <v>313</v>
      </c>
      <c r="B54" s="21">
        <v>36</v>
      </c>
      <c r="C54" s="20"/>
      <c r="D54" s="20"/>
      <c r="E54" s="20"/>
      <c r="F54" s="20"/>
      <c r="G54" s="24">
        <v>36</v>
      </c>
      <c r="H54" s="20"/>
      <c r="I54" s="20"/>
      <c r="J54" s="41">
        <v>1</v>
      </c>
      <c r="K54" s="21">
        <v>36</v>
      </c>
      <c r="L54" s="20"/>
      <c r="M54" s="20"/>
      <c r="N54" s="20"/>
      <c r="O54" s="20"/>
      <c r="P54" s="24">
        <v>36</v>
      </c>
      <c r="Q54" s="20"/>
      <c r="R54" s="20">
        <v>20</v>
      </c>
      <c r="S54" s="20">
        <v>70</v>
      </c>
      <c r="T54" s="24">
        <v>36</v>
      </c>
      <c r="U54" s="20"/>
      <c r="V54" s="20"/>
      <c r="W54" s="20"/>
      <c r="X54" s="20"/>
      <c r="Y54" s="24">
        <v>36</v>
      </c>
      <c r="Z54" s="20"/>
      <c r="AA54" s="47"/>
      <c r="AB54" s="47"/>
      <c r="AC54" s="47"/>
      <c r="AD54" s="47"/>
      <c r="AE54" s="47"/>
    </row>
    <row r="55" spans="1:31" ht="15.75">
      <c r="A55" s="30" t="s">
        <v>314</v>
      </c>
      <c r="B55" s="21">
        <v>18</v>
      </c>
      <c r="C55" s="20"/>
      <c r="D55" s="20"/>
      <c r="E55" s="20"/>
      <c r="F55" s="20"/>
      <c r="G55" s="24">
        <v>18</v>
      </c>
      <c r="H55" s="20"/>
      <c r="I55" s="20"/>
      <c r="J55" s="41">
        <v>1</v>
      </c>
      <c r="K55" s="21">
        <v>18</v>
      </c>
      <c r="L55" s="20"/>
      <c r="M55" s="20"/>
      <c r="N55" s="20"/>
      <c r="O55" s="20"/>
      <c r="P55" s="24">
        <v>18</v>
      </c>
      <c r="Q55" s="20"/>
      <c r="R55" s="20">
        <v>20</v>
      </c>
      <c r="S55" s="20">
        <v>82</v>
      </c>
      <c r="T55" s="24">
        <v>18</v>
      </c>
      <c r="U55" s="20"/>
      <c r="V55" s="20"/>
      <c r="W55" s="20"/>
      <c r="X55" s="20"/>
      <c r="Y55" s="24">
        <v>18</v>
      </c>
      <c r="Z55" s="20"/>
      <c r="AA55" s="47"/>
      <c r="AB55" s="47"/>
      <c r="AC55" s="47"/>
      <c r="AD55" s="47"/>
      <c r="AE55" s="47"/>
    </row>
    <row r="56" spans="1:31" ht="15.75">
      <c r="A56" s="30" t="s">
        <v>315</v>
      </c>
      <c r="B56" s="21">
        <v>24</v>
      </c>
      <c r="C56" s="20"/>
      <c r="D56" s="20"/>
      <c r="E56" s="20"/>
      <c r="F56" s="20"/>
      <c r="G56" s="24">
        <v>24</v>
      </c>
      <c r="H56" s="20"/>
      <c r="I56" s="20"/>
      <c r="J56" s="41">
        <v>1</v>
      </c>
      <c r="K56" s="21">
        <v>24</v>
      </c>
      <c r="L56" s="20"/>
      <c r="M56" s="20"/>
      <c r="N56" s="20"/>
      <c r="O56" s="20"/>
      <c r="P56" s="24">
        <v>24</v>
      </c>
      <c r="Q56" s="20"/>
      <c r="R56" s="20">
        <v>20</v>
      </c>
      <c r="S56" s="20">
        <v>42</v>
      </c>
      <c r="T56" s="24">
        <v>24</v>
      </c>
      <c r="U56" s="20"/>
      <c r="V56" s="20"/>
      <c r="W56" s="20"/>
      <c r="X56" s="20"/>
      <c r="Y56" s="24">
        <v>24</v>
      </c>
      <c r="Z56" s="20"/>
      <c r="AA56" s="47"/>
      <c r="AB56" s="47"/>
      <c r="AC56" s="47"/>
      <c r="AD56" s="47"/>
      <c r="AE56" s="47"/>
    </row>
    <row r="57" spans="1:31" ht="24">
      <c r="A57" s="30" t="s">
        <v>316</v>
      </c>
      <c r="B57" s="21">
        <v>60</v>
      </c>
      <c r="C57" s="20"/>
      <c r="D57" s="20"/>
      <c r="E57" s="20"/>
      <c r="F57" s="20"/>
      <c r="G57" s="24">
        <v>60</v>
      </c>
      <c r="H57" s="20"/>
      <c r="I57" s="20"/>
      <c r="J57" s="41">
        <v>1</v>
      </c>
      <c r="K57" s="21">
        <v>60</v>
      </c>
      <c r="L57" s="20"/>
      <c r="M57" s="20"/>
      <c r="N57" s="20"/>
      <c r="O57" s="20"/>
      <c r="P57" s="24">
        <v>60</v>
      </c>
      <c r="Q57" s="20"/>
      <c r="R57" s="20">
        <v>25</v>
      </c>
      <c r="S57" s="20">
        <v>68</v>
      </c>
      <c r="T57" s="24">
        <v>60</v>
      </c>
      <c r="U57" s="20"/>
      <c r="V57" s="20"/>
      <c r="W57" s="20"/>
      <c r="X57" s="20"/>
      <c r="Y57" s="24">
        <v>60</v>
      </c>
      <c r="Z57" s="20"/>
      <c r="AA57" s="47"/>
      <c r="AB57" s="47"/>
      <c r="AC57" s="47"/>
      <c r="AD57" s="47"/>
      <c r="AE57" s="47"/>
    </row>
    <row r="58" spans="1:31" ht="24">
      <c r="A58" s="30" t="s">
        <v>317</v>
      </c>
      <c r="B58" s="21">
        <v>60</v>
      </c>
      <c r="C58" s="20"/>
      <c r="D58" s="20"/>
      <c r="E58" s="20"/>
      <c r="F58" s="20"/>
      <c r="G58" s="24">
        <v>60</v>
      </c>
      <c r="H58" s="20"/>
      <c r="I58" s="20"/>
      <c r="J58" s="41">
        <v>1</v>
      </c>
      <c r="K58" s="21">
        <v>60</v>
      </c>
      <c r="L58" s="20"/>
      <c r="M58" s="20"/>
      <c r="N58" s="20"/>
      <c r="O58" s="20"/>
      <c r="P58" s="24">
        <v>60</v>
      </c>
      <c r="Q58" s="20"/>
      <c r="R58" s="20">
        <v>25</v>
      </c>
      <c r="S58" s="20">
        <v>123</v>
      </c>
      <c r="T58" s="24">
        <v>60</v>
      </c>
      <c r="U58" s="20"/>
      <c r="V58" s="20"/>
      <c r="W58" s="20"/>
      <c r="X58" s="20"/>
      <c r="Y58" s="24">
        <v>60</v>
      </c>
      <c r="Z58" s="20"/>
      <c r="AA58" s="47"/>
      <c r="AB58" s="47"/>
      <c r="AC58" s="47"/>
      <c r="AD58" s="47"/>
      <c r="AE58" s="47"/>
    </row>
    <row r="59" spans="1:31" ht="24">
      <c r="A59" s="30" t="s">
        <v>318</v>
      </c>
      <c r="B59" s="21">
        <v>60</v>
      </c>
      <c r="C59" s="20"/>
      <c r="D59" s="20"/>
      <c r="E59" s="20"/>
      <c r="F59" s="20"/>
      <c r="G59" s="24">
        <v>60</v>
      </c>
      <c r="H59" s="20"/>
      <c r="I59" s="20"/>
      <c r="J59" s="41">
        <v>1</v>
      </c>
      <c r="K59" s="21">
        <v>60</v>
      </c>
      <c r="L59" s="20"/>
      <c r="M59" s="20"/>
      <c r="N59" s="20"/>
      <c r="O59" s="20"/>
      <c r="P59" s="24">
        <v>60</v>
      </c>
      <c r="Q59" s="20"/>
      <c r="R59" s="20">
        <v>25</v>
      </c>
      <c r="S59" s="20">
        <v>74</v>
      </c>
      <c r="T59" s="24">
        <v>60</v>
      </c>
      <c r="U59" s="20"/>
      <c r="V59" s="20"/>
      <c r="W59" s="20"/>
      <c r="X59" s="20"/>
      <c r="Y59" s="24">
        <v>60</v>
      </c>
      <c r="Z59" s="20"/>
      <c r="AA59" s="47"/>
      <c r="AB59" s="47"/>
      <c r="AC59" s="47"/>
      <c r="AD59" s="47"/>
      <c r="AE59" s="47"/>
    </row>
    <row r="60" spans="1:31" ht="24">
      <c r="A60" s="30" t="s">
        <v>319</v>
      </c>
      <c r="B60" s="21">
        <v>48</v>
      </c>
      <c r="C60" s="20"/>
      <c r="D60" s="20"/>
      <c r="E60" s="20"/>
      <c r="F60" s="20"/>
      <c r="G60" s="24">
        <v>48</v>
      </c>
      <c r="H60" s="20"/>
      <c r="I60" s="20"/>
      <c r="J60" s="41">
        <v>1</v>
      </c>
      <c r="K60" s="21">
        <v>48</v>
      </c>
      <c r="L60" s="20"/>
      <c r="M60" s="20"/>
      <c r="N60" s="20"/>
      <c r="O60" s="20"/>
      <c r="P60" s="24">
        <v>48</v>
      </c>
      <c r="Q60" s="20"/>
      <c r="R60" s="20">
        <v>20</v>
      </c>
      <c r="S60" s="20">
        <v>63</v>
      </c>
      <c r="T60" s="24">
        <v>48</v>
      </c>
      <c r="U60" s="20"/>
      <c r="V60" s="20"/>
      <c r="W60" s="20"/>
      <c r="X60" s="20"/>
      <c r="Y60" s="24">
        <v>48</v>
      </c>
      <c r="Z60" s="20"/>
      <c r="AA60" s="47"/>
      <c r="AB60" s="47"/>
      <c r="AC60" s="47"/>
      <c r="AD60" s="47"/>
      <c r="AE60" s="47"/>
    </row>
    <row r="61" spans="1:31" ht="24">
      <c r="A61" s="30" t="s">
        <v>320</v>
      </c>
      <c r="B61" s="21">
        <v>48</v>
      </c>
      <c r="C61" s="20"/>
      <c r="D61" s="20"/>
      <c r="E61" s="20"/>
      <c r="F61" s="20"/>
      <c r="G61" s="24">
        <v>48</v>
      </c>
      <c r="H61" s="20"/>
      <c r="I61" s="20"/>
      <c r="J61" s="41">
        <v>1</v>
      </c>
      <c r="K61" s="21">
        <v>48</v>
      </c>
      <c r="L61" s="20"/>
      <c r="M61" s="20"/>
      <c r="N61" s="20"/>
      <c r="O61" s="20"/>
      <c r="P61" s="24">
        <v>48</v>
      </c>
      <c r="Q61" s="20"/>
      <c r="R61" s="20">
        <v>20</v>
      </c>
      <c r="S61" s="20">
        <v>58</v>
      </c>
      <c r="T61" s="24">
        <v>48</v>
      </c>
      <c r="U61" s="20"/>
      <c r="V61" s="20"/>
      <c r="W61" s="20"/>
      <c r="X61" s="20"/>
      <c r="Y61" s="24">
        <v>48</v>
      </c>
      <c r="Z61" s="20"/>
      <c r="AA61" s="47"/>
      <c r="AB61" s="47"/>
      <c r="AC61" s="47"/>
      <c r="AD61" s="47"/>
      <c r="AE61" s="47"/>
    </row>
    <row r="62" spans="1:31" ht="15.75">
      <c r="A62" s="30" t="s">
        <v>321</v>
      </c>
      <c r="B62" s="21">
        <v>60</v>
      </c>
      <c r="C62" s="20"/>
      <c r="D62" s="20"/>
      <c r="E62" s="20"/>
      <c r="F62" s="20"/>
      <c r="G62" s="24">
        <v>60</v>
      </c>
      <c r="H62" s="20"/>
      <c r="I62" s="20"/>
      <c r="J62" s="41">
        <v>1</v>
      </c>
      <c r="K62" s="21">
        <v>60</v>
      </c>
      <c r="L62" s="20"/>
      <c r="M62" s="20"/>
      <c r="N62" s="20"/>
      <c r="O62" s="20"/>
      <c r="P62" s="24">
        <v>60</v>
      </c>
      <c r="Q62" s="20"/>
      <c r="R62" s="20">
        <v>20</v>
      </c>
      <c r="S62" s="20">
        <v>89</v>
      </c>
      <c r="T62" s="24">
        <v>60</v>
      </c>
      <c r="U62" s="20"/>
      <c r="V62" s="20"/>
      <c r="W62" s="20"/>
      <c r="X62" s="20"/>
      <c r="Y62" s="24">
        <v>60</v>
      </c>
      <c r="Z62" s="20"/>
      <c r="AA62" s="47"/>
      <c r="AB62" s="47"/>
      <c r="AC62" s="47"/>
      <c r="AD62" s="47"/>
      <c r="AE62" s="47"/>
    </row>
    <row r="63" spans="1:31" ht="15.75">
      <c r="A63" s="30" t="s">
        <v>322</v>
      </c>
      <c r="B63" s="21">
        <v>60</v>
      </c>
      <c r="C63" s="20"/>
      <c r="D63" s="20"/>
      <c r="E63" s="20"/>
      <c r="F63" s="20"/>
      <c r="G63" s="24">
        <v>60</v>
      </c>
      <c r="H63" s="20"/>
      <c r="I63" s="20"/>
      <c r="J63" s="41">
        <v>1</v>
      </c>
      <c r="K63" s="21">
        <v>60</v>
      </c>
      <c r="L63" s="20"/>
      <c r="M63" s="20"/>
      <c r="N63" s="20"/>
      <c r="O63" s="20"/>
      <c r="P63" s="24">
        <v>60</v>
      </c>
      <c r="Q63" s="20"/>
      <c r="R63" s="20">
        <v>20</v>
      </c>
      <c r="S63" s="20">
        <v>97</v>
      </c>
      <c r="T63" s="24">
        <v>60</v>
      </c>
      <c r="U63" s="20"/>
      <c r="V63" s="20"/>
      <c r="W63" s="20"/>
      <c r="X63" s="20"/>
      <c r="Y63" s="24">
        <v>60</v>
      </c>
      <c r="Z63" s="20"/>
      <c r="AA63" s="47"/>
      <c r="AB63" s="47"/>
      <c r="AC63" s="47"/>
      <c r="AD63" s="47"/>
      <c r="AE63" s="47"/>
    </row>
    <row r="64" spans="1:31" ht="15.75">
      <c r="A64" s="30" t="s">
        <v>323</v>
      </c>
      <c r="B64" s="21">
        <v>36</v>
      </c>
      <c r="C64" s="20"/>
      <c r="D64" s="20"/>
      <c r="E64" s="20"/>
      <c r="F64" s="20"/>
      <c r="G64" s="24">
        <v>36</v>
      </c>
      <c r="H64" s="20"/>
      <c r="I64" s="20"/>
      <c r="J64" s="41">
        <v>1</v>
      </c>
      <c r="K64" s="21">
        <v>36</v>
      </c>
      <c r="L64" s="20"/>
      <c r="M64" s="20"/>
      <c r="N64" s="20"/>
      <c r="O64" s="20"/>
      <c r="P64" s="24">
        <v>36</v>
      </c>
      <c r="Q64" s="20"/>
      <c r="R64" s="20">
        <v>20</v>
      </c>
      <c r="S64" s="20">
        <v>94</v>
      </c>
      <c r="T64" s="24">
        <v>36</v>
      </c>
      <c r="U64" s="20"/>
      <c r="V64" s="20"/>
      <c r="W64" s="20"/>
      <c r="X64" s="20"/>
      <c r="Y64" s="24">
        <v>36</v>
      </c>
      <c r="Z64" s="20"/>
      <c r="AA64" s="47"/>
      <c r="AB64" s="47"/>
      <c r="AC64" s="47"/>
      <c r="AD64" s="47"/>
      <c r="AE64" s="47"/>
    </row>
    <row r="65" spans="1:31" ht="15.75">
      <c r="A65" s="30" t="s">
        <v>324</v>
      </c>
      <c r="B65" s="21">
        <v>42</v>
      </c>
      <c r="C65" s="20"/>
      <c r="D65" s="20"/>
      <c r="E65" s="20"/>
      <c r="F65" s="20"/>
      <c r="G65" s="24">
        <v>42</v>
      </c>
      <c r="H65" s="20"/>
      <c r="I65" s="20"/>
      <c r="J65" s="41">
        <v>1</v>
      </c>
      <c r="K65" s="21">
        <v>42</v>
      </c>
      <c r="L65" s="20"/>
      <c r="M65" s="20"/>
      <c r="N65" s="20"/>
      <c r="O65" s="20"/>
      <c r="P65" s="24">
        <v>42</v>
      </c>
      <c r="Q65" s="20"/>
      <c r="R65" s="20">
        <v>20</v>
      </c>
      <c r="S65" s="20">
        <v>92</v>
      </c>
      <c r="T65" s="24">
        <v>42</v>
      </c>
      <c r="U65" s="20"/>
      <c r="V65" s="20"/>
      <c r="W65" s="20"/>
      <c r="X65" s="20"/>
      <c r="Y65" s="24">
        <v>42</v>
      </c>
      <c r="Z65" s="20"/>
      <c r="AA65" s="47"/>
      <c r="AB65" s="47"/>
      <c r="AC65" s="47"/>
      <c r="AD65" s="47"/>
      <c r="AE65" s="47"/>
    </row>
    <row r="66" spans="1:31" ht="24">
      <c r="A66" s="30" t="s">
        <v>325</v>
      </c>
      <c r="B66" s="21">
        <v>60</v>
      </c>
      <c r="C66" s="20"/>
      <c r="D66" s="20"/>
      <c r="E66" s="20"/>
      <c r="F66" s="20"/>
      <c r="G66" s="24">
        <v>60</v>
      </c>
      <c r="H66" s="20"/>
      <c r="I66" s="20"/>
      <c r="J66" s="41">
        <v>1</v>
      </c>
      <c r="K66" s="21">
        <v>60</v>
      </c>
      <c r="L66" s="20"/>
      <c r="M66" s="20"/>
      <c r="N66" s="20"/>
      <c r="O66" s="20"/>
      <c r="P66" s="24">
        <v>60</v>
      </c>
      <c r="Q66" s="20"/>
      <c r="R66" s="20">
        <v>25</v>
      </c>
      <c r="S66" s="20">
        <v>104</v>
      </c>
      <c r="T66" s="24">
        <v>60</v>
      </c>
      <c r="U66" s="20"/>
      <c r="V66" s="20"/>
      <c r="W66" s="20"/>
      <c r="X66" s="20"/>
      <c r="Y66" s="24">
        <v>60</v>
      </c>
      <c r="Z66" s="20"/>
      <c r="AA66" s="47"/>
      <c r="AB66" s="47"/>
      <c r="AC66" s="47"/>
      <c r="AD66" s="47"/>
      <c r="AE66" s="47"/>
    </row>
    <row r="67" spans="1:31" ht="24">
      <c r="A67" s="30" t="s">
        <v>326</v>
      </c>
      <c r="B67" s="21">
        <v>48</v>
      </c>
      <c r="C67" s="20"/>
      <c r="D67" s="20"/>
      <c r="E67" s="20"/>
      <c r="F67" s="20"/>
      <c r="G67" s="24">
        <v>48</v>
      </c>
      <c r="H67" s="20"/>
      <c r="I67" s="20"/>
      <c r="J67" s="41">
        <v>1</v>
      </c>
      <c r="K67" s="21">
        <v>48</v>
      </c>
      <c r="L67" s="20"/>
      <c r="M67" s="20"/>
      <c r="N67" s="20"/>
      <c r="O67" s="20"/>
      <c r="P67" s="24">
        <v>48</v>
      </c>
      <c r="Q67" s="20"/>
      <c r="R67" s="20">
        <v>25</v>
      </c>
      <c r="S67" s="20">
        <v>92</v>
      </c>
      <c r="T67" s="24">
        <v>48</v>
      </c>
      <c r="U67" s="20"/>
      <c r="V67" s="20"/>
      <c r="W67" s="20"/>
      <c r="X67" s="20"/>
      <c r="Y67" s="24">
        <v>48</v>
      </c>
      <c r="Z67" s="20"/>
      <c r="AA67" s="47"/>
      <c r="AB67" s="47"/>
      <c r="AC67" s="47"/>
      <c r="AD67" s="47"/>
      <c r="AE67" s="47"/>
    </row>
    <row r="68" spans="1:31" ht="24">
      <c r="A68" s="30" t="s">
        <v>327</v>
      </c>
      <c r="B68" s="21">
        <v>36</v>
      </c>
      <c r="C68" s="20"/>
      <c r="D68" s="20"/>
      <c r="E68" s="20"/>
      <c r="F68" s="20"/>
      <c r="G68" s="24">
        <v>36</v>
      </c>
      <c r="H68" s="20"/>
      <c r="I68" s="20"/>
      <c r="J68" s="41">
        <v>1</v>
      </c>
      <c r="K68" s="21">
        <v>36</v>
      </c>
      <c r="L68" s="20"/>
      <c r="M68" s="20"/>
      <c r="N68" s="20"/>
      <c r="O68" s="20"/>
      <c r="P68" s="24">
        <v>36</v>
      </c>
      <c r="Q68" s="20"/>
      <c r="R68" s="20">
        <v>25</v>
      </c>
      <c r="S68" s="20">
        <v>100</v>
      </c>
      <c r="T68" s="24">
        <v>36</v>
      </c>
      <c r="U68" s="20"/>
      <c r="V68" s="20"/>
      <c r="W68" s="20"/>
      <c r="X68" s="20"/>
      <c r="Y68" s="24">
        <v>36</v>
      </c>
      <c r="Z68" s="20"/>
      <c r="AA68" s="47"/>
      <c r="AB68" s="47"/>
      <c r="AC68" s="47"/>
      <c r="AD68" s="47"/>
      <c r="AE68" s="47"/>
    </row>
    <row r="69" spans="1:31" ht="24">
      <c r="A69" s="48" t="s">
        <v>328</v>
      </c>
      <c r="B69" s="21">
        <v>30</v>
      </c>
      <c r="C69" s="20"/>
      <c r="D69" s="20"/>
      <c r="E69" s="20"/>
      <c r="F69" s="20"/>
      <c r="G69" s="24">
        <v>30</v>
      </c>
      <c r="H69" s="20"/>
      <c r="I69" s="20"/>
      <c r="J69" s="41">
        <v>1</v>
      </c>
      <c r="K69" s="21">
        <v>30</v>
      </c>
      <c r="L69" s="20"/>
      <c r="M69" s="20"/>
      <c r="N69" s="20"/>
      <c r="O69" s="20"/>
      <c r="P69" s="24">
        <v>30</v>
      </c>
      <c r="Q69" s="20"/>
      <c r="R69" s="20">
        <v>25</v>
      </c>
      <c r="S69" s="20">
        <v>100</v>
      </c>
      <c r="T69" s="24">
        <v>30</v>
      </c>
      <c r="U69" s="20"/>
      <c r="V69" s="20"/>
      <c r="W69" s="20"/>
      <c r="X69" s="20"/>
      <c r="Y69" s="24">
        <v>30</v>
      </c>
      <c r="Z69" s="20"/>
      <c r="AA69" s="47"/>
      <c r="AB69" s="47"/>
      <c r="AC69" s="47"/>
      <c r="AD69" s="47"/>
      <c r="AE69" s="47"/>
    </row>
    <row r="70" spans="1:31" ht="24">
      <c r="A70" s="49" t="s">
        <v>329</v>
      </c>
      <c r="B70" s="21">
        <v>60</v>
      </c>
      <c r="C70" s="20"/>
      <c r="D70" s="20"/>
      <c r="E70" s="20"/>
      <c r="F70" s="20"/>
      <c r="G70" s="24">
        <v>60</v>
      </c>
      <c r="H70" s="20"/>
      <c r="I70" s="20"/>
      <c r="J70" s="41">
        <v>1</v>
      </c>
      <c r="K70" s="21">
        <v>60</v>
      </c>
      <c r="L70" s="20"/>
      <c r="M70" s="20"/>
      <c r="N70" s="20"/>
      <c r="O70" s="20"/>
      <c r="P70" s="24">
        <v>60</v>
      </c>
      <c r="Q70" s="20"/>
      <c r="R70" s="20">
        <v>25</v>
      </c>
      <c r="S70" s="20">
        <v>88</v>
      </c>
      <c r="T70" s="24">
        <v>60</v>
      </c>
      <c r="U70" s="20"/>
      <c r="V70" s="20"/>
      <c r="W70" s="20"/>
      <c r="X70" s="20"/>
      <c r="Y70" s="24">
        <v>60</v>
      </c>
      <c r="Z70" s="20"/>
      <c r="AA70" s="47"/>
      <c r="AB70" s="47"/>
      <c r="AC70" s="47"/>
      <c r="AD70" s="47"/>
      <c r="AE70" s="47"/>
    </row>
    <row r="71" spans="1:31" ht="24">
      <c r="A71" s="49" t="s">
        <v>330</v>
      </c>
      <c r="B71" s="21">
        <v>60</v>
      </c>
      <c r="C71" s="20"/>
      <c r="D71" s="20"/>
      <c r="E71" s="20"/>
      <c r="F71" s="20"/>
      <c r="G71" s="24">
        <v>60</v>
      </c>
      <c r="H71" s="20"/>
      <c r="I71" s="20"/>
      <c r="J71" s="41">
        <v>1</v>
      </c>
      <c r="K71" s="21">
        <v>60</v>
      </c>
      <c r="L71" s="20"/>
      <c r="M71" s="20"/>
      <c r="N71" s="20"/>
      <c r="O71" s="20"/>
      <c r="P71" s="24">
        <v>60</v>
      </c>
      <c r="Q71" s="20"/>
      <c r="R71" s="20">
        <v>20</v>
      </c>
      <c r="S71" s="20">
        <v>76</v>
      </c>
      <c r="T71" s="24">
        <v>60</v>
      </c>
      <c r="U71" s="20"/>
      <c r="V71" s="20"/>
      <c r="W71" s="20"/>
      <c r="X71" s="20"/>
      <c r="Y71" s="24">
        <v>60</v>
      </c>
      <c r="Z71" s="20"/>
      <c r="AA71" s="47"/>
      <c r="AB71" s="47"/>
      <c r="AC71" s="47"/>
      <c r="AD71" s="47"/>
      <c r="AE71" s="47"/>
    </row>
    <row r="72" spans="1:31" ht="24">
      <c r="A72" s="49" t="s">
        <v>331</v>
      </c>
      <c r="B72" s="21">
        <v>18</v>
      </c>
      <c r="C72" s="20"/>
      <c r="D72" s="20"/>
      <c r="E72" s="20"/>
      <c r="F72" s="20"/>
      <c r="G72" s="24">
        <v>18</v>
      </c>
      <c r="H72" s="20"/>
      <c r="I72" s="20"/>
      <c r="J72" s="41">
        <v>1</v>
      </c>
      <c r="K72" s="21">
        <v>18</v>
      </c>
      <c r="L72" s="20"/>
      <c r="M72" s="20"/>
      <c r="N72" s="20"/>
      <c r="O72" s="20"/>
      <c r="P72" s="24">
        <v>18</v>
      </c>
      <c r="Q72" s="20"/>
      <c r="R72" s="20">
        <v>20</v>
      </c>
      <c r="S72" s="20">
        <v>67</v>
      </c>
      <c r="T72" s="24">
        <v>18</v>
      </c>
      <c r="U72" s="20"/>
      <c r="V72" s="20"/>
      <c r="W72" s="20"/>
      <c r="X72" s="20"/>
      <c r="Y72" s="24">
        <v>18</v>
      </c>
      <c r="Z72" s="20"/>
      <c r="AA72" s="47"/>
      <c r="AB72" s="47"/>
      <c r="AC72" s="47"/>
      <c r="AD72" s="47"/>
      <c r="AE72" s="47"/>
    </row>
    <row r="73" spans="1:31" ht="24">
      <c r="A73" s="49" t="s">
        <v>332</v>
      </c>
      <c r="B73" s="21">
        <v>54</v>
      </c>
      <c r="C73" s="20"/>
      <c r="D73" s="20"/>
      <c r="E73" s="20"/>
      <c r="F73" s="20"/>
      <c r="G73" s="24">
        <v>54</v>
      </c>
      <c r="H73" s="20"/>
      <c r="I73" s="20"/>
      <c r="J73" s="41">
        <v>1</v>
      </c>
      <c r="K73" s="21">
        <v>54</v>
      </c>
      <c r="L73" s="20"/>
      <c r="M73" s="20"/>
      <c r="N73" s="20"/>
      <c r="O73" s="20"/>
      <c r="P73" s="24">
        <v>54</v>
      </c>
      <c r="Q73" s="20"/>
      <c r="R73" s="20">
        <v>20</v>
      </c>
      <c r="S73" s="20">
        <v>72</v>
      </c>
      <c r="T73" s="24">
        <v>54</v>
      </c>
      <c r="U73" s="20"/>
      <c r="V73" s="20"/>
      <c r="W73" s="20"/>
      <c r="X73" s="20"/>
      <c r="Y73" s="24">
        <v>54</v>
      </c>
      <c r="Z73" s="20"/>
      <c r="AA73" s="47"/>
      <c r="AB73" s="47"/>
      <c r="AC73" s="47"/>
      <c r="AD73" s="47"/>
      <c r="AE73" s="47"/>
    </row>
    <row r="74" spans="1:31" ht="24">
      <c r="A74" s="49" t="s">
        <v>333</v>
      </c>
      <c r="B74" s="21">
        <v>60</v>
      </c>
      <c r="C74" s="20"/>
      <c r="D74" s="20"/>
      <c r="E74" s="20"/>
      <c r="F74" s="20"/>
      <c r="G74" s="24">
        <v>60</v>
      </c>
      <c r="H74" s="20"/>
      <c r="I74" s="20"/>
      <c r="J74" s="41">
        <v>1</v>
      </c>
      <c r="K74" s="21">
        <v>60</v>
      </c>
      <c r="L74" s="20"/>
      <c r="M74" s="20"/>
      <c r="N74" s="20"/>
      <c r="O74" s="20"/>
      <c r="P74" s="24">
        <v>60</v>
      </c>
      <c r="Q74" s="20"/>
      <c r="R74" s="20">
        <v>23</v>
      </c>
      <c r="S74" s="20">
        <v>87</v>
      </c>
      <c r="T74" s="24">
        <v>60</v>
      </c>
      <c r="U74" s="20"/>
      <c r="V74" s="20"/>
      <c r="W74" s="20"/>
      <c r="X74" s="20"/>
      <c r="Y74" s="24">
        <v>60</v>
      </c>
      <c r="Z74" s="20"/>
      <c r="AA74" s="47"/>
      <c r="AB74" s="47"/>
      <c r="AC74" s="47"/>
      <c r="AD74" s="47"/>
      <c r="AE74" s="47"/>
    </row>
    <row r="75" spans="1:31" ht="24">
      <c r="A75" s="50" t="s">
        <v>334</v>
      </c>
      <c r="B75" s="21">
        <v>48</v>
      </c>
      <c r="C75" s="20"/>
      <c r="D75" s="20"/>
      <c r="E75" s="20"/>
      <c r="F75" s="20"/>
      <c r="G75" s="24">
        <v>48</v>
      </c>
      <c r="H75" s="20"/>
      <c r="I75" s="20"/>
      <c r="J75" s="41">
        <v>1</v>
      </c>
      <c r="K75" s="21">
        <v>48</v>
      </c>
      <c r="L75" s="20"/>
      <c r="M75" s="20"/>
      <c r="N75" s="20"/>
      <c r="O75" s="20"/>
      <c r="P75" s="24">
        <v>48</v>
      </c>
      <c r="Q75" s="20"/>
      <c r="R75" s="20">
        <v>25</v>
      </c>
      <c r="S75" s="20">
        <v>110</v>
      </c>
      <c r="T75" s="24">
        <v>48</v>
      </c>
      <c r="U75" s="20"/>
      <c r="V75" s="20"/>
      <c r="W75" s="20"/>
      <c r="X75" s="20"/>
      <c r="Y75" s="24">
        <v>48</v>
      </c>
      <c r="Z75" s="20"/>
      <c r="AA75" s="47"/>
      <c r="AB75" s="47"/>
      <c r="AC75" s="47"/>
      <c r="AD75" s="47"/>
      <c r="AE75" s="47"/>
    </row>
    <row r="76" spans="1:31" ht="27.75" customHeight="1">
      <c r="A76" s="48" t="s">
        <v>335</v>
      </c>
      <c r="B76" s="21">
        <v>24</v>
      </c>
      <c r="C76" s="20"/>
      <c r="D76" s="20"/>
      <c r="E76" s="20"/>
      <c r="F76" s="20"/>
      <c r="G76" s="24">
        <v>24</v>
      </c>
      <c r="H76" s="20"/>
      <c r="I76" s="20"/>
      <c r="J76" s="41"/>
      <c r="K76" s="21">
        <v>24</v>
      </c>
      <c r="L76" s="20"/>
      <c r="M76" s="20"/>
      <c r="N76" s="20"/>
      <c r="O76" s="20"/>
      <c r="P76" s="24">
        <v>24</v>
      </c>
      <c r="Q76" s="20"/>
      <c r="R76" s="20"/>
      <c r="S76" s="20"/>
      <c r="T76" s="24">
        <v>24</v>
      </c>
      <c r="U76" s="20"/>
      <c r="V76" s="20"/>
      <c r="W76" s="20"/>
      <c r="X76" s="20"/>
      <c r="Y76" s="24">
        <v>24</v>
      </c>
      <c r="Z76" s="20"/>
      <c r="AA76" s="47"/>
      <c r="AB76" s="47"/>
      <c r="AC76" s="47"/>
      <c r="AD76" s="47"/>
      <c r="AE76" s="47"/>
    </row>
    <row r="77" spans="1:31" ht="27" customHeight="1">
      <c r="A77" s="20" t="s">
        <v>349</v>
      </c>
      <c r="B77" s="21">
        <f>SUM(C77:I77)</f>
        <v>100</v>
      </c>
      <c r="C77" s="20">
        <v>100</v>
      </c>
      <c r="D77" s="20"/>
      <c r="E77" s="20"/>
      <c r="F77" s="20"/>
      <c r="G77" s="20"/>
      <c r="H77" s="20"/>
      <c r="I77" s="20"/>
      <c r="J77" s="41">
        <v>2</v>
      </c>
      <c r="K77" s="21">
        <f>SUM(L77:R77)</f>
        <v>100</v>
      </c>
      <c r="L77" s="24">
        <v>100</v>
      </c>
      <c r="M77" s="20"/>
      <c r="N77" s="20"/>
      <c r="O77" s="20"/>
      <c r="P77" s="20"/>
      <c r="Q77" s="20"/>
      <c r="R77" s="20"/>
      <c r="S77" s="20"/>
      <c r="T77" s="20"/>
      <c r="U77" s="20"/>
      <c r="V77" s="20"/>
      <c r="W77" s="20"/>
      <c r="X77" s="20"/>
      <c r="Y77" s="20"/>
      <c r="Z77" s="20"/>
      <c r="AA77" s="47"/>
      <c r="AB77" s="47"/>
      <c r="AC77" s="47"/>
      <c r="AD77" s="47"/>
      <c r="AE77" s="47"/>
    </row>
    <row r="78" spans="1:31" ht="27" customHeight="1">
      <c r="A78" s="20" t="s">
        <v>351</v>
      </c>
      <c r="B78" s="21">
        <f>SUM(C78:I78)</f>
        <v>100</v>
      </c>
      <c r="C78" s="20">
        <v>100</v>
      </c>
      <c r="D78" s="20"/>
      <c r="E78" s="20"/>
      <c r="F78" s="20"/>
      <c r="G78" s="20"/>
      <c r="H78" s="20"/>
      <c r="I78" s="20"/>
      <c r="J78" s="41">
        <v>1</v>
      </c>
      <c r="K78" s="21">
        <f>SUM(L78:R78)</f>
        <v>100</v>
      </c>
      <c r="L78" s="24">
        <v>100</v>
      </c>
      <c r="M78" s="20"/>
      <c r="N78" s="20"/>
      <c r="O78" s="20"/>
      <c r="P78" s="20"/>
      <c r="Q78" s="20"/>
      <c r="R78" s="20"/>
      <c r="S78" s="20"/>
      <c r="T78" s="20"/>
      <c r="U78" s="20"/>
      <c r="V78" s="20"/>
      <c r="W78" s="20"/>
      <c r="X78" s="20"/>
      <c r="Y78" s="20"/>
      <c r="Z78" s="20"/>
      <c r="AA78" s="47"/>
      <c r="AB78" s="47"/>
      <c r="AC78" s="47"/>
      <c r="AD78" s="47"/>
      <c r="AE78" s="47"/>
    </row>
    <row r="79" spans="1:31" ht="21" customHeight="1">
      <c r="A79" s="20" t="s">
        <v>352</v>
      </c>
      <c r="B79" s="21">
        <f>SUM(C79:I79)</f>
        <v>100</v>
      </c>
      <c r="C79" s="20">
        <v>100</v>
      </c>
      <c r="D79" s="20"/>
      <c r="E79" s="20"/>
      <c r="F79" s="20"/>
      <c r="G79" s="20"/>
      <c r="H79" s="20"/>
      <c r="I79" s="20"/>
      <c r="J79" s="41">
        <v>1</v>
      </c>
      <c r="K79" s="21">
        <f>SUM(L79:R79)</f>
        <v>100</v>
      </c>
      <c r="L79" s="24">
        <v>100</v>
      </c>
      <c r="M79" s="20"/>
      <c r="N79" s="20"/>
      <c r="O79" s="20"/>
      <c r="P79" s="20"/>
      <c r="Q79" s="20"/>
      <c r="R79" s="20"/>
      <c r="S79" s="20"/>
      <c r="T79" s="20"/>
      <c r="U79" s="20"/>
      <c r="V79" s="20"/>
      <c r="W79" s="20"/>
      <c r="X79" s="20"/>
      <c r="Y79" s="20"/>
      <c r="Z79" s="20"/>
      <c r="AA79" s="47"/>
      <c r="AB79" s="47"/>
      <c r="AC79" s="47"/>
      <c r="AD79" s="47"/>
      <c r="AE79" s="47"/>
    </row>
    <row r="80" spans="1:31" ht="21" customHeight="1">
      <c r="A80" s="20" t="s">
        <v>344</v>
      </c>
      <c r="B80" s="21">
        <v>514.3605</v>
      </c>
      <c r="C80" s="20"/>
      <c r="D80" s="24">
        <v>514.3605</v>
      </c>
      <c r="E80" s="20"/>
      <c r="F80" s="20"/>
      <c r="G80" s="20"/>
      <c r="H80" s="20"/>
      <c r="I80" s="20"/>
      <c r="J80" s="41"/>
      <c r="K80" s="21">
        <v>514.3605</v>
      </c>
      <c r="L80" s="20"/>
      <c r="M80" s="24">
        <v>514.3605</v>
      </c>
      <c r="N80" s="20"/>
      <c r="O80" s="20"/>
      <c r="P80" s="20"/>
      <c r="Q80" s="20"/>
      <c r="R80" s="20"/>
      <c r="S80" s="20"/>
      <c r="T80" s="20">
        <v>514.3605</v>
      </c>
      <c r="U80" s="20"/>
      <c r="V80" s="20">
        <v>514.3605</v>
      </c>
      <c r="W80" s="20"/>
      <c r="X80" s="20"/>
      <c r="Y80" s="20"/>
      <c r="Z80" s="20"/>
      <c r="AA80" s="47"/>
      <c r="AB80" s="47"/>
      <c r="AC80" s="47"/>
      <c r="AD80" s="47"/>
      <c r="AE80" s="47"/>
    </row>
    <row r="81" spans="1:31" ht="36" customHeight="1">
      <c r="A81" s="20" t="s">
        <v>353</v>
      </c>
      <c r="B81" s="21">
        <v>15</v>
      </c>
      <c r="C81" s="24">
        <v>15</v>
      </c>
      <c r="D81" s="24"/>
      <c r="E81" s="20"/>
      <c r="F81" s="20"/>
      <c r="G81" s="20"/>
      <c r="H81" s="20"/>
      <c r="I81" s="20"/>
      <c r="J81" s="41">
        <v>1</v>
      </c>
      <c r="K81" s="21">
        <v>15</v>
      </c>
      <c r="L81" s="24">
        <v>15</v>
      </c>
      <c r="M81" s="20"/>
      <c r="N81" s="20"/>
      <c r="O81" s="20"/>
      <c r="P81" s="20"/>
      <c r="Q81" s="20"/>
      <c r="R81" s="20"/>
      <c r="S81" s="20"/>
      <c r="T81" s="20"/>
      <c r="U81" s="20"/>
      <c r="V81" s="20"/>
      <c r="W81" s="20"/>
      <c r="X81" s="20"/>
      <c r="Y81" s="20"/>
      <c r="Z81" s="20"/>
      <c r="AA81" s="47"/>
      <c r="AB81" s="47"/>
      <c r="AC81" s="47"/>
      <c r="AD81" s="47"/>
      <c r="AE81" s="47"/>
    </row>
    <row r="82" spans="1:31" ht="33.75" customHeight="1">
      <c r="A82" s="20" t="s">
        <v>354</v>
      </c>
      <c r="B82" s="21">
        <v>22</v>
      </c>
      <c r="C82" s="24">
        <v>22</v>
      </c>
      <c r="D82" s="24"/>
      <c r="E82" s="20"/>
      <c r="F82" s="20"/>
      <c r="G82" s="20"/>
      <c r="H82" s="20"/>
      <c r="I82" s="20"/>
      <c r="J82" s="41">
        <v>1</v>
      </c>
      <c r="K82" s="21">
        <v>22</v>
      </c>
      <c r="L82" s="24">
        <v>22</v>
      </c>
      <c r="M82" s="20"/>
      <c r="N82" s="20"/>
      <c r="O82" s="20"/>
      <c r="P82" s="20"/>
      <c r="Q82" s="20"/>
      <c r="R82" s="20"/>
      <c r="S82" s="20"/>
      <c r="T82" s="20"/>
      <c r="U82" s="20"/>
      <c r="V82" s="20"/>
      <c r="W82" s="20"/>
      <c r="X82" s="20"/>
      <c r="Y82" s="20"/>
      <c r="Z82" s="20"/>
      <c r="AA82" s="47"/>
      <c r="AB82" s="47"/>
      <c r="AC82" s="47"/>
      <c r="AD82" s="47"/>
      <c r="AE82" s="47"/>
    </row>
    <row r="83" spans="1:31" ht="43.5" customHeight="1">
      <c r="A83" s="20" t="s">
        <v>355</v>
      </c>
      <c r="B83" s="21">
        <v>100</v>
      </c>
      <c r="C83" s="20"/>
      <c r="D83" s="24">
        <v>100</v>
      </c>
      <c r="E83" s="20"/>
      <c r="F83" s="20"/>
      <c r="G83" s="20"/>
      <c r="H83" s="20"/>
      <c r="I83" s="20"/>
      <c r="J83" s="41"/>
      <c r="K83" s="21">
        <v>100</v>
      </c>
      <c r="L83" s="20"/>
      <c r="M83" s="20">
        <v>100</v>
      </c>
      <c r="N83" s="20"/>
      <c r="O83" s="20"/>
      <c r="P83" s="20"/>
      <c r="Q83" s="20"/>
      <c r="R83" s="20"/>
      <c r="S83" s="20"/>
      <c r="T83" s="20"/>
      <c r="U83" s="20"/>
      <c r="V83" s="20"/>
      <c r="W83" s="20"/>
      <c r="X83" s="20"/>
      <c r="Y83" s="20"/>
      <c r="Z83" s="20"/>
      <c r="AA83" s="47"/>
      <c r="AB83" s="47"/>
      <c r="AC83" s="47"/>
      <c r="AD83" s="47"/>
      <c r="AE83" s="47"/>
    </row>
    <row r="84" spans="1:31" ht="27.75" customHeight="1">
      <c r="A84" s="20" t="s">
        <v>385</v>
      </c>
      <c r="B84" s="21">
        <v>214.9</v>
      </c>
      <c r="C84" s="20">
        <v>214.9</v>
      </c>
      <c r="D84" s="24"/>
      <c r="E84" s="20"/>
      <c r="F84" s="20"/>
      <c r="G84" s="20"/>
      <c r="H84" s="20"/>
      <c r="I84" s="20"/>
      <c r="J84" s="41">
        <v>44</v>
      </c>
      <c r="K84" s="21">
        <v>100</v>
      </c>
      <c r="L84" s="24">
        <v>100</v>
      </c>
      <c r="M84" s="20"/>
      <c r="N84" s="20"/>
      <c r="O84" s="20"/>
      <c r="P84" s="20"/>
      <c r="Q84" s="20"/>
      <c r="R84" s="20"/>
      <c r="S84" s="20"/>
      <c r="T84" s="20">
        <v>100</v>
      </c>
      <c r="U84" s="20"/>
      <c r="V84" s="20">
        <v>100</v>
      </c>
      <c r="W84" s="20"/>
      <c r="X84" s="20"/>
      <c r="Y84" s="20"/>
      <c r="Z84" s="20"/>
      <c r="AA84" s="47"/>
      <c r="AB84" s="47"/>
      <c r="AC84" s="47"/>
      <c r="AD84" s="47"/>
      <c r="AE84" s="47"/>
    </row>
    <row r="85" spans="1:31" ht="27.75" customHeight="1">
      <c r="A85" s="20" t="s">
        <v>166</v>
      </c>
      <c r="B85" s="51">
        <v>115.33</v>
      </c>
      <c r="C85" s="20"/>
      <c r="D85" s="24">
        <v>115.33</v>
      </c>
      <c r="E85" s="20"/>
      <c r="F85" s="20"/>
      <c r="G85" s="20"/>
      <c r="H85" s="20"/>
      <c r="I85" s="20"/>
      <c r="J85" s="41"/>
      <c r="K85" s="21"/>
      <c r="L85" s="24"/>
      <c r="M85" s="20"/>
      <c r="N85" s="20"/>
      <c r="O85" s="20"/>
      <c r="P85" s="20"/>
      <c r="Q85" s="20"/>
      <c r="R85" s="20"/>
      <c r="S85" s="20"/>
      <c r="T85" s="20"/>
      <c r="U85" s="20"/>
      <c r="V85" s="20"/>
      <c r="W85" s="20"/>
      <c r="X85" s="20"/>
      <c r="Y85" s="20"/>
      <c r="Z85" s="20"/>
      <c r="AA85" s="47"/>
      <c r="AB85" s="47"/>
      <c r="AC85" s="47"/>
      <c r="AD85" s="47"/>
      <c r="AE85" s="47"/>
    </row>
    <row r="86" spans="1:31" ht="21" customHeight="1">
      <c r="A86" s="20"/>
      <c r="B86" s="21"/>
      <c r="C86" s="20"/>
      <c r="D86" s="20"/>
      <c r="E86" s="20"/>
      <c r="F86" s="20"/>
      <c r="G86" s="20"/>
      <c r="H86" s="20"/>
      <c r="I86" s="20"/>
      <c r="J86" s="41"/>
      <c r="K86" s="21"/>
      <c r="L86" s="20"/>
      <c r="M86" s="20"/>
      <c r="N86" s="20"/>
      <c r="O86" s="20"/>
      <c r="P86" s="20"/>
      <c r="Q86" s="20"/>
      <c r="R86" s="20"/>
      <c r="S86" s="20"/>
      <c r="T86" s="20"/>
      <c r="U86" s="20"/>
      <c r="V86" s="20"/>
      <c r="W86" s="20"/>
      <c r="X86" s="20"/>
      <c r="Y86" s="20"/>
      <c r="Z86" s="20"/>
      <c r="AA86" s="47"/>
      <c r="AB86" s="47"/>
      <c r="AC86" s="47"/>
      <c r="AD86" s="47"/>
      <c r="AE86" s="47"/>
    </row>
    <row r="87" spans="1:27" ht="24.75">
      <c r="A87" s="52" t="s">
        <v>405</v>
      </c>
      <c r="B87" s="16"/>
      <c r="C87" s="20"/>
      <c r="D87" s="20"/>
      <c r="E87" s="20"/>
      <c r="F87" s="24"/>
      <c r="G87" s="20"/>
      <c r="H87" s="20"/>
      <c r="I87" s="20"/>
      <c r="J87" s="41"/>
      <c r="K87" s="64"/>
      <c r="L87" s="24"/>
      <c r="M87" s="65"/>
      <c r="N87" s="66"/>
      <c r="O87" s="15"/>
      <c r="P87" s="15"/>
      <c r="Q87" s="15"/>
      <c r="R87" s="15"/>
      <c r="S87" s="15"/>
      <c r="T87" s="65"/>
      <c r="U87" s="65"/>
      <c r="V87" s="65"/>
      <c r="W87" s="65"/>
      <c r="X87" s="65"/>
      <c r="Y87" s="20"/>
      <c r="Z87" s="20"/>
      <c r="AA87" s="46"/>
    </row>
    <row r="88" spans="1:26" ht="14.25">
      <c r="A88" s="53" t="s">
        <v>406</v>
      </c>
      <c r="B88" s="54"/>
      <c r="C88" s="20"/>
      <c r="D88" s="20"/>
      <c r="E88" s="20"/>
      <c r="F88" s="20"/>
      <c r="G88" s="20"/>
      <c r="H88" s="20"/>
      <c r="I88" s="20"/>
      <c r="J88" s="41"/>
      <c r="K88" s="20"/>
      <c r="L88" s="67"/>
      <c r="M88" s="24"/>
      <c r="N88" s="20"/>
      <c r="O88" s="20"/>
      <c r="P88" s="20"/>
      <c r="Q88" s="20"/>
      <c r="R88" s="20"/>
      <c r="S88" s="20"/>
      <c r="T88" s="20"/>
      <c r="U88" s="20"/>
      <c r="V88" s="20"/>
      <c r="W88" s="20"/>
      <c r="X88" s="20"/>
      <c r="Y88" s="20"/>
      <c r="Z88" s="20"/>
    </row>
    <row r="89" spans="1:26" ht="14.25">
      <c r="A89" s="53" t="s">
        <v>407</v>
      </c>
      <c r="B89" s="54"/>
      <c r="C89" s="20"/>
      <c r="D89" s="20"/>
      <c r="E89" s="20"/>
      <c r="F89" s="20"/>
      <c r="G89" s="20"/>
      <c r="H89" s="20"/>
      <c r="I89" s="20"/>
      <c r="J89" s="41"/>
      <c r="K89" s="20"/>
      <c r="L89" s="20"/>
      <c r="M89" s="24"/>
      <c r="N89" s="20"/>
      <c r="O89" s="20"/>
      <c r="P89" s="20"/>
      <c r="Q89" s="20"/>
      <c r="R89" s="20"/>
      <c r="S89" s="20"/>
      <c r="T89" s="20"/>
      <c r="U89" s="20"/>
      <c r="V89" s="20"/>
      <c r="W89" s="20"/>
      <c r="X89" s="20"/>
      <c r="Y89" s="20"/>
      <c r="Z89" s="20"/>
    </row>
    <row r="90" spans="1:26" ht="14.25">
      <c r="A90" s="55" t="s">
        <v>155</v>
      </c>
      <c r="B90" s="54"/>
      <c r="C90" s="20"/>
      <c r="D90" s="20"/>
      <c r="E90" s="20"/>
      <c r="F90" s="20"/>
      <c r="G90" s="20"/>
      <c r="H90" s="20"/>
      <c r="I90" s="20"/>
      <c r="J90" s="41"/>
      <c r="K90" s="20"/>
      <c r="L90" s="20"/>
      <c r="M90" s="24"/>
      <c r="N90" s="20"/>
      <c r="O90" s="20"/>
      <c r="P90" s="20"/>
      <c r="Q90" s="20"/>
      <c r="R90" s="20"/>
      <c r="S90" s="20"/>
      <c r="T90" s="20"/>
      <c r="U90" s="20"/>
      <c r="V90" s="20"/>
      <c r="W90" s="20"/>
      <c r="X90" s="20"/>
      <c r="Y90" s="20"/>
      <c r="Z90" s="20"/>
    </row>
    <row r="91" spans="1:26" ht="14.25">
      <c r="A91" s="20" t="s">
        <v>408</v>
      </c>
      <c r="B91" s="56"/>
      <c r="C91" s="57"/>
      <c r="D91" s="57"/>
      <c r="E91" s="57"/>
      <c r="F91" s="58"/>
      <c r="G91" s="20"/>
      <c r="H91" s="20"/>
      <c r="I91" s="24"/>
      <c r="J91" s="41"/>
      <c r="K91" s="57"/>
      <c r="L91" s="57"/>
      <c r="M91" s="68"/>
      <c r="N91" s="57"/>
      <c r="O91" s="58"/>
      <c r="P91" s="20"/>
      <c r="Q91" s="20"/>
      <c r="R91" s="20"/>
      <c r="S91" s="20"/>
      <c r="T91" s="20"/>
      <c r="U91" s="20"/>
      <c r="V91" s="20"/>
      <c r="W91" s="20"/>
      <c r="X91" s="20"/>
      <c r="Y91" s="20"/>
      <c r="Z91" s="20"/>
    </row>
    <row r="92" spans="1:26" ht="14.25">
      <c r="A92" s="15" t="s">
        <v>409</v>
      </c>
      <c r="B92" s="56"/>
      <c r="C92" s="57"/>
      <c r="D92" s="57"/>
      <c r="E92" s="57"/>
      <c r="F92" s="58"/>
      <c r="G92" s="20"/>
      <c r="H92" s="20"/>
      <c r="I92" s="24"/>
      <c r="J92" s="41"/>
      <c r="K92" s="58"/>
      <c r="L92" s="58"/>
      <c r="M92" s="69"/>
      <c r="N92" s="58"/>
      <c r="O92" s="58"/>
      <c r="P92" s="20"/>
      <c r="Q92" s="20"/>
      <c r="R92" s="20"/>
      <c r="S92" s="20"/>
      <c r="T92" s="20"/>
      <c r="U92" s="20"/>
      <c r="V92" s="20"/>
      <c r="W92" s="20"/>
      <c r="X92" s="20"/>
      <c r="Y92" s="20"/>
      <c r="Z92" s="20"/>
    </row>
    <row r="93" spans="1:26" ht="14.25">
      <c r="A93" s="59"/>
      <c r="B93" s="56"/>
      <c r="C93" s="57"/>
      <c r="D93" s="57"/>
      <c r="E93" s="57"/>
      <c r="F93" s="58"/>
      <c r="G93" s="20"/>
      <c r="H93" s="20"/>
      <c r="I93" s="24"/>
      <c r="J93" s="41"/>
      <c r="K93" s="58"/>
      <c r="L93" s="58"/>
      <c r="M93" s="69"/>
      <c r="N93" s="58"/>
      <c r="O93" s="58"/>
      <c r="P93" s="20"/>
      <c r="Q93" s="20"/>
      <c r="R93" s="20"/>
      <c r="S93" s="20"/>
      <c r="T93" s="20"/>
      <c r="U93" s="20"/>
      <c r="V93" s="20"/>
      <c r="W93" s="20"/>
      <c r="X93" s="20"/>
      <c r="Y93" s="20"/>
      <c r="Z93" s="20"/>
    </row>
    <row r="94" spans="1:26" ht="14.25">
      <c r="A94" s="15" t="s">
        <v>410</v>
      </c>
      <c r="B94" s="56"/>
      <c r="C94" s="57"/>
      <c r="D94" s="57"/>
      <c r="E94" s="57"/>
      <c r="F94" s="58"/>
      <c r="G94" s="20"/>
      <c r="H94" s="20"/>
      <c r="I94" s="24"/>
      <c r="J94" s="41"/>
      <c r="K94" s="58"/>
      <c r="L94" s="58"/>
      <c r="M94" s="69"/>
      <c r="N94" s="58"/>
      <c r="O94" s="58"/>
      <c r="P94" s="20"/>
      <c r="Q94" s="20"/>
      <c r="R94" s="20"/>
      <c r="S94" s="20"/>
      <c r="T94" s="20"/>
      <c r="U94" s="20"/>
      <c r="V94" s="20"/>
      <c r="W94" s="20"/>
      <c r="X94" s="20"/>
      <c r="Y94" s="20"/>
      <c r="Z94" s="20"/>
    </row>
    <row r="95" spans="1:26" ht="14.25">
      <c r="A95" s="60"/>
      <c r="B95" s="21"/>
      <c r="C95" s="24"/>
      <c r="D95" s="24"/>
      <c r="E95" s="24"/>
      <c r="F95" s="24"/>
      <c r="G95" s="24"/>
      <c r="H95" s="24"/>
      <c r="I95" s="24"/>
      <c r="J95" s="41"/>
      <c r="K95" s="24"/>
      <c r="L95" s="24"/>
      <c r="M95" s="24"/>
      <c r="N95" s="24"/>
      <c r="O95" s="24"/>
      <c r="P95" s="24"/>
      <c r="Q95" s="24"/>
      <c r="R95" s="24"/>
      <c r="S95" s="24"/>
      <c r="T95" s="24"/>
      <c r="U95" s="24"/>
      <c r="V95" s="24"/>
      <c r="W95" s="24"/>
      <c r="X95" s="24"/>
      <c r="Y95" s="24"/>
      <c r="Z95" s="24"/>
    </row>
    <row r="96" spans="1:26" ht="14.25">
      <c r="A96" s="53" t="s">
        <v>407</v>
      </c>
      <c r="B96" s="21"/>
      <c r="C96" s="24"/>
      <c r="D96" s="24"/>
      <c r="E96" s="24"/>
      <c r="F96" s="24"/>
      <c r="G96" s="24"/>
      <c r="H96" s="24"/>
      <c r="I96" s="24"/>
      <c r="J96" s="41"/>
      <c r="K96" s="24"/>
      <c r="L96" s="24"/>
      <c r="M96" s="24"/>
      <c r="N96" s="24"/>
      <c r="O96" s="24"/>
      <c r="P96" s="24"/>
      <c r="Q96" s="24"/>
      <c r="R96" s="24"/>
      <c r="S96" s="24"/>
      <c r="T96" s="24"/>
      <c r="U96" s="24"/>
      <c r="V96" s="24"/>
      <c r="W96" s="24"/>
      <c r="X96" s="24"/>
      <c r="Y96" s="24"/>
      <c r="Z96" s="24"/>
    </row>
    <row r="97" spans="1:26" ht="14.25">
      <c r="A97" s="55" t="s">
        <v>155</v>
      </c>
      <c r="B97" s="21"/>
      <c r="C97" s="24"/>
      <c r="D97" s="24"/>
      <c r="E97" s="24"/>
      <c r="F97" s="24"/>
      <c r="G97" s="24"/>
      <c r="H97" s="24"/>
      <c r="I97" s="24"/>
      <c r="J97" s="41"/>
      <c r="K97" s="24"/>
      <c r="L97" s="24"/>
      <c r="M97" s="24"/>
      <c r="N97" s="24"/>
      <c r="O97" s="24"/>
      <c r="P97" s="24"/>
      <c r="Q97" s="24"/>
      <c r="R97" s="24"/>
      <c r="S97" s="24"/>
      <c r="T97" s="24"/>
      <c r="U97" s="24"/>
      <c r="V97" s="24"/>
      <c r="W97" s="24"/>
      <c r="X97" s="24"/>
      <c r="Y97" s="24"/>
      <c r="Z97" s="24"/>
    </row>
    <row r="98" spans="1:26" ht="14.25">
      <c r="A98" s="15" t="s">
        <v>411</v>
      </c>
      <c r="B98" s="21"/>
      <c r="C98" s="24"/>
      <c r="D98" s="24"/>
      <c r="E98" s="24"/>
      <c r="F98" s="24"/>
      <c r="G98" s="24"/>
      <c r="H98" s="24"/>
      <c r="I98" s="24"/>
      <c r="J98" s="41"/>
      <c r="K98" s="24"/>
      <c r="L98" s="24"/>
      <c r="M98" s="24"/>
      <c r="N98" s="24"/>
      <c r="O98" s="24"/>
      <c r="P98" s="24"/>
      <c r="Q98" s="24"/>
      <c r="R98" s="24"/>
      <c r="S98" s="24"/>
      <c r="T98" s="24"/>
      <c r="U98" s="24"/>
      <c r="V98" s="24"/>
      <c r="W98" s="24"/>
      <c r="X98" s="24"/>
      <c r="Y98" s="24"/>
      <c r="Z98" s="24"/>
    </row>
    <row r="99" spans="1:26" ht="14.25">
      <c r="A99" s="53" t="s">
        <v>406</v>
      </c>
      <c r="B99" s="21"/>
      <c r="C99" s="24"/>
      <c r="D99" s="24"/>
      <c r="E99" s="24"/>
      <c r="F99" s="24"/>
      <c r="G99" s="24"/>
      <c r="H99" s="24"/>
      <c r="I99" s="24"/>
      <c r="J99" s="41"/>
      <c r="K99" s="24"/>
      <c r="L99" s="24"/>
      <c r="M99" s="24"/>
      <c r="N99" s="24"/>
      <c r="O99" s="24"/>
      <c r="P99" s="24"/>
      <c r="Q99" s="24"/>
      <c r="R99" s="24"/>
      <c r="S99" s="24"/>
      <c r="T99" s="24"/>
      <c r="U99" s="24"/>
      <c r="V99" s="24"/>
      <c r="W99" s="24"/>
      <c r="X99" s="24"/>
      <c r="Y99" s="24"/>
      <c r="Z99" s="24"/>
    </row>
    <row r="100" spans="1:26" ht="14.25">
      <c r="A100" s="53" t="s">
        <v>407</v>
      </c>
      <c r="B100" s="21"/>
      <c r="C100" s="24"/>
      <c r="D100" s="24"/>
      <c r="E100" s="24"/>
      <c r="F100" s="24"/>
      <c r="G100" s="24"/>
      <c r="H100" s="24"/>
      <c r="I100" s="24"/>
      <c r="J100" s="41"/>
      <c r="K100" s="24"/>
      <c r="L100" s="24"/>
      <c r="M100" s="24"/>
      <c r="N100" s="24"/>
      <c r="O100" s="24"/>
      <c r="P100" s="24"/>
      <c r="Q100" s="24"/>
      <c r="R100" s="24"/>
      <c r="S100" s="24"/>
      <c r="T100" s="24"/>
      <c r="U100" s="24"/>
      <c r="V100" s="24"/>
      <c r="W100" s="24"/>
      <c r="X100" s="24"/>
      <c r="Y100" s="24"/>
      <c r="Z100" s="24"/>
    </row>
    <row r="101" spans="1:26" ht="14.25">
      <c r="A101" s="55" t="s">
        <v>155</v>
      </c>
      <c r="B101" s="21"/>
      <c r="C101" s="24"/>
      <c r="D101" s="24"/>
      <c r="E101" s="24"/>
      <c r="F101" s="24"/>
      <c r="G101" s="24"/>
      <c r="H101" s="24"/>
      <c r="I101" s="24"/>
      <c r="J101" s="41"/>
      <c r="K101" s="24"/>
      <c r="L101" s="24"/>
      <c r="M101" s="24"/>
      <c r="N101" s="24"/>
      <c r="O101" s="24"/>
      <c r="P101" s="24"/>
      <c r="Q101" s="24"/>
      <c r="R101" s="24"/>
      <c r="S101" s="24"/>
      <c r="T101" s="24"/>
      <c r="U101" s="24"/>
      <c r="V101" s="24"/>
      <c r="W101" s="24"/>
      <c r="X101" s="24"/>
      <c r="Y101" s="24"/>
      <c r="Z101" s="24"/>
    </row>
    <row r="102" spans="1:26" ht="14.25">
      <c r="A102" s="20" t="s">
        <v>412</v>
      </c>
      <c r="B102" s="21">
        <f>SUM(C102:I102)</f>
        <v>7814.08</v>
      </c>
      <c r="C102" s="24">
        <f>SUM(C103:C144)</f>
        <v>6124.19</v>
      </c>
      <c r="D102" s="24">
        <f aca="true" t="shared" si="5" ref="D102:Z102">SUM(D103:D144)</f>
        <v>1502.89</v>
      </c>
      <c r="E102" s="24">
        <f t="shared" si="5"/>
        <v>187</v>
      </c>
      <c r="F102" s="24">
        <f t="shared" si="5"/>
        <v>0</v>
      </c>
      <c r="G102" s="24">
        <f t="shared" si="5"/>
        <v>0</v>
      </c>
      <c r="H102" s="24">
        <f t="shared" si="5"/>
        <v>0</v>
      </c>
      <c r="I102" s="24">
        <f t="shared" si="5"/>
        <v>0</v>
      </c>
      <c r="J102" s="41">
        <f t="shared" si="5"/>
        <v>0</v>
      </c>
      <c r="K102" s="24">
        <f t="shared" si="5"/>
        <v>480</v>
      </c>
      <c r="L102" s="24">
        <f t="shared" si="5"/>
        <v>280</v>
      </c>
      <c r="M102" s="24">
        <f t="shared" si="5"/>
        <v>200</v>
      </c>
      <c r="N102" s="24">
        <f t="shared" si="5"/>
        <v>0</v>
      </c>
      <c r="O102" s="24">
        <f t="shared" si="5"/>
        <v>0</v>
      </c>
      <c r="P102" s="24">
        <f t="shared" si="5"/>
        <v>0</v>
      </c>
      <c r="Q102" s="24">
        <f t="shared" si="5"/>
        <v>0</v>
      </c>
      <c r="R102" s="24">
        <f t="shared" si="5"/>
        <v>0</v>
      </c>
      <c r="S102" s="24">
        <f t="shared" si="5"/>
        <v>0</v>
      </c>
      <c r="T102" s="24">
        <f t="shared" si="5"/>
        <v>2751.51</v>
      </c>
      <c r="U102" s="24">
        <f t="shared" si="5"/>
        <v>2398.8</v>
      </c>
      <c r="V102" s="24">
        <f t="shared" si="5"/>
        <v>352.71</v>
      </c>
      <c r="W102" s="24">
        <f t="shared" si="5"/>
        <v>0</v>
      </c>
      <c r="X102" s="24">
        <f t="shared" si="5"/>
        <v>0</v>
      </c>
      <c r="Y102" s="24">
        <f t="shared" si="5"/>
        <v>0</v>
      </c>
      <c r="Z102" s="24">
        <f t="shared" si="5"/>
        <v>0</v>
      </c>
    </row>
    <row r="103" spans="1:26" ht="24.75" customHeight="1">
      <c r="A103" s="20" t="s">
        <v>157</v>
      </c>
      <c r="B103" s="21">
        <f aca="true" t="shared" si="6" ref="B103:B112">SUM(C103:I103)</f>
        <v>31.65</v>
      </c>
      <c r="C103" s="24">
        <v>31.65</v>
      </c>
      <c r="D103" s="24"/>
      <c r="E103" s="24"/>
      <c r="F103" s="24"/>
      <c r="G103" s="24"/>
      <c r="H103" s="24"/>
      <c r="I103" s="24"/>
      <c r="J103" s="41"/>
      <c r="K103" s="24"/>
      <c r="L103" s="24"/>
      <c r="M103" s="24"/>
      <c r="N103" s="24"/>
      <c r="O103" s="24"/>
      <c r="P103" s="24"/>
      <c r="Q103" s="24"/>
      <c r="R103" s="24"/>
      <c r="S103" s="24"/>
      <c r="T103" s="24"/>
      <c r="U103" s="24"/>
      <c r="V103" s="24"/>
      <c r="W103" s="24"/>
      <c r="X103" s="24"/>
      <c r="Y103" s="24"/>
      <c r="Z103" s="24"/>
    </row>
    <row r="104" spans="1:26" ht="31.5" customHeight="1">
      <c r="A104" s="20" t="s">
        <v>159</v>
      </c>
      <c r="B104" s="21">
        <f t="shared" si="6"/>
        <v>31.65</v>
      </c>
      <c r="C104" s="24">
        <v>31.65</v>
      </c>
      <c r="D104" s="24"/>
      <c r="E104" s="24"/>
      <c r="F104" s="24"/>
      <c r="G104" s="24"/>
      <c r="H104" s="24"/>
      <c r="I104" s="24"/>
      <c r="J104" s="41"/>
      <c r="K104" s="24"/>
      <c r="L104" s="24"/>
      <c r="M104" s="24"/>
      <c r="N104" s="24"/>
      <c r="O104" s="24"/>
      <c r="P104" s="24"/>
      <c r="Q104" s="24"/>
      <c r="R104" s="24"/>
      <c r="S104" s="24"/>
      <c r="T104" s="24"/>
      <c r="U104" s="24"/>
      <c r="V104" s="24"/>
      <c r="W104" s="24"/>
      <c r="X104" s="24"/>
      <c r="Y104" s="24"/>
      <c r="Z104" s="24"/>
    </row>
    <row r="105" spans="1:26" ht="28.5" customHeight="1">
      <c r="A105" s="20" t="s">
        <v>160</v>
      </c>
      <c r="B105" s="21">
        <f t="shared" si="6"/>
        <v>31.65</v>
      </c>
      <c r="C105" s="24">
        <v>31.65</v>
      </c>
      <c r="D105" s="24"/>
      <c r="E105" s="24"/>
      <c r="F105" s="24"/>
      <c r="G105" s="24"/>
      <c r="H105" s="24"/>
      <c r="I105" s="24"/>
      <c r="J105" s="41"/>
      <c r="K105" s="24"/>
      <c r="L105" s="24"/>
      <c r="M105" s="24"/>
      <c r="N105" s="24"/>
      <c r="O105" s="24"/>
      <c r="P105" s="24"/>
      <c r="Q105" s="24"/>
      <c r="R105" s="24"/>
      <c r="S105" s="24"/>
      <c r="T105" s="24"/>
      <c r="U105" s="24"/>
      <c r="V105" s="24"/>
      <c r="W105" s="24"/>
      <c r="X105" s="24"/>
      <c r="Y105" s="24"/>
      <c r="Z105" s="24"/>
    </row>
    <row r="106" spans="1:26" ht="24.75" customHeight="1">
      <c r="A106" s="20" t="s">
        <v>161</v>
      </c>
      <c r="B106" s="21">
        <f t="shared" si="6"/>
        <v>75.075</v>
      </c>
      <c r="C106" s="24">
        <v>75.075</v>
      </c>
      <c r="D106" s="24"/>
      <c r="E106" s="24"/>
      <c r="F106" s="24"/>
      <c r="G106" s="24"/>
      <c r="H106" s="24"/>
      <c r="I106" s="24"/>
      <c r="J106" s="41"/>
      <c r="K106" s="24"/>
      <c r="L106" s="24"/>
      <c r="M106" s="24"/>
      <c r="N106" s="24"/>
      <c r="O106" s="24"/>
      <c r="P106" s="24"/>
      <c r="Q106" s="24"/>
      <c r="R106" s="24"/>
      <c r="S106" s="24"/>
      <c r="T106" s="24"/>
      <c r="U106" s="24"/>
      <c r="V106" s="24"/>
      <c r="W106" s="24"/>
      <c r="X106" s="24"/>
      <c r="Y106" s="24"/>
      <c r="Z106" s="24"/>
    </row>
    <row r="107" spans="1:26" ht="27.75" customHeight="1">
      <c r="A107" s="20" t="s">
        <v>162</v>
      </c>
      <c r="B107" s="21">
        <f t="shared" si="6"/>
        <v>30.745</v>
      </c>
      <c r="C107" s="24">
        <v>30.745</v>
      </c>
      <c r="D107" s="24"/>
      <c r="E107" s="24"/>
      <c r="F107" s="24"/>
      <c r="G107" s="24"/>
      <c r="H107" s="24"/>
      <c r="I107" s="24"/>
      <c r="J107" s="41"/>
      <c r="K107" s="24"/>
      <c r="L107" s="24"/>
      <c r="M107" s="24"/>
      <c r="N107" s="24"/>
      <c r="O107" s="24"/>
      <c r="P107" s="24"/>
      <c r="Q107" s="24"/>
      <c r="R107" s="24"/>
      <c r="S107" s="24"/>
      <c r="T107" s="24"/>
      <c r="U107" s="24"/>
      <c r="V107" s="24"/>
      <c r="W107" s="24"/>
      <c r="X107" s="24"/>
      <c r="Y107" s="24"/>
      <c r="Z107" s="24"/>
    </row>
    <row r="108" spans="1:26" ht="24.75" customHeight="1">
      <c r="A108" s="20" t="s">
        <v>163</v>
      </c>
      <c r="B108" s="21">
        <f t="shared" si="6"/>
        <v>53.18</v>
      </c>
      <c r="C108" s="24">
        <v>53.18</v>
      </c>
      <c r="D108" s="24"/>
      <c r="E108" s="24"/>
      <c r="F108" s="24"/>
      <c r="G108" s="24"/>
      <c r="H108" s="24"/>
      <c r="I108" s="24"/>
      <c r="J108" s="41"/>
      <c r="K108" s="24"/>
      <c r="L108" s="24"/>
      <c r="M108" s="24"/>
      <c r="N108" s="24"/>
      <c r="O108" s="24"/>
      <c r="P108" s="24"/>
      <c r="Q108" s="24"/>
      <c r="R108" s="24"/>
      <c r="S108" s="24"/>
      <c r="T108" s="24"/>
      <c r="U108" s="24"/>
      <c r="V108" s="24"/>
      <c r="W108" s="24"/>
      <c r="X108" s="24"/>
      <c r="Y108" s="24"/>
      <c r="Z108" s="24"/>
    </row>
    <row r="109" spans="1:26" ht="28.5" customHeight="1">
      <c r="A109" s="20" t="s">
        <v>164</v>
      </c>
      <c r="B109" s="21">
        <f t="shared" si="6"/>
        <v>42</v>
      </c>
      <c r="C109" s="24">
        <v>42</v>
      </c>
      <c r="D109" s="24"/>
      <c r="E109" s="24"/>
      <c r="F109" s="24"/>
      <c r="G109" s="24"/>
      <c r="H109" s="24"/>
      <c r="I109" s="24"/>
      <c r="J109" s="41"/>
      <c r="K109" s="24"/>
      <c r="L109" s="24"/>
      <c r="M109" s="24"/>
      <c r="N109" s="24"/>
      <c r="O109" s="24"/>
      <c r="P109" s="24"/>
      <c r="Q109" s="24"/>
      <c r="R109" s="24"/>
      <c r="S109" s="24"/>
      <c r="T109" s="24"/>
      <c r="U109" s="24"/>
      <c r="V109" s="24"/>
      <c r="W109" s="24"/>
      <c r="X109" s="24"/>
      <c r="Y109" s="24"/>
      <c r="Z109" s="24"/>
    </row>
    <row r="110" spans="1:26" ht="36" customHeight="1">
      <c r="A110" s="20" t="s">
        <v>165</v>
      </c>
      <c r="B110" s="21">
        <v>71</v>
      </c>
      <c r="C110" s="24">
        <v>71</v>
      </c>
      <c r="D110" s="24"/>
      <c r="E110" s="24"/>
      <c r="F110" s="24"/>
      <c r="G110" s="24"/>
      <c r="H110" s="24"/>
      <c r="I110" s="24"/>
      <c r="J110" s="41"/>
      <c r="K110" s="24"/>
      <c r="L110" s="24"/>
      <c r="M110" s="24"/>
      <c r="N110" s="24"/>
      <c r="O110" s="24"/>
      <c r="P110" s="24"/>
      <c r="Q110" s="24"/>
      <c r="R110" s="24"/>
      <c r="S110" s="24"/>
      <c r="T110" s="24"/>
      <c r="U110" s="24"/>
      <c r="V110" s="24"/>
      <c r="W110" s="24"/>
      <c r="X110" s="24"/>
      <c r="Y110" s="24"/>
      <c r="Z110" s="24"/>
    </row>
    <row r="111" spans="1:26" ht="28.5" customHeight="1">
      <c r="A111" s="20" t="s">
        <v>258</v>
      </c>
      <c r="B111" s="21">
        <v>2198.8</v>
      </c>
      <c r="C111" s="24">
        <v>2198.8</v>
      </c>
      <c r="D111" s="24"/>
      <c r="E111" s="24"/>
      <c r="F111" s="24"/>
      <c r="G111" s="24"/>
      <c r="H111" s="24"/>
      <c r="I111" s="24"/>
      <c r="J111" s="41"/>
      <c r="K111" s="24"/>
      <c r="L111" s="24"/>
      <c r="M111" s="24"/>
      <c r="N111" s="24"/>
      <c r="O111" s="24"/>
      <c r="P111" s="24"/>
      <c r="Q111" s="24"/>
      <c r="R111" s="24"/>
      <c r="S111" s="24"/>
      <c r="T111" s="24">
        <v>2198.8</v>
      </c>
      <c r="U111" s="24">
        <v>2198.8</v>
      </c>
      <c r="V111" s="24"/>
      <c r="W111" s="24"/>
      <c r="X111" s="24"/>
      <c r="Y111" s="24"/>
      <c r="Z111" s="24"/>
    </row>
    <row r="112" spans="1:26" ht="36" customHeight="1">
      <c r="A112" s="20" t="s">
        <v>260</v>
      </c>
      <c r="B112" s="21">
        <v>105</v>
      </c>
      <c r="C112" s="24">
        <v>105</v>
      </c>
      <c r="D112" s="24"/>
      <c r="E112" s="24"/>
      <c r="F112" s="24"/>
      <c r="G112" s="24"/>
      <c r="H112" s="24"/>
      <c r="I112" s="24"/>
      <c r="J112" s="41"/>
      <c r="K112" s="24"/>
      <c r="L112" s="24"/>
      <c r="M112" s="24"/>
      <c r="N112" s="24"/>
      <c r="O112" s="24"/>
      <c r="P112" s="24"/>
      <c r="Q112" s="24"/>
      <c r="R112" s="24"/>
      <c r="S112" s="24"/>
      <c r="T112" s="24"/>
      <c r="U112" s="24"/>
      <c r="V112" s="24"/>
      <c r="W112" s="24"/>
      <c r="X112" s="24"/>
      <c r="Y112" s="24"/>
      <c r="Z112" s="24"/>
    </row>
    <row r="113" spans="1:26" ht="49.5" customHeight="1">
      <c r="A113" s="20" t="s">
        <v>249</v>
      </c>
      <c r="B113" s="21">
        <v>110</v>
      </c>
      <c r="C113" s="24"/>
      <c r="D113" s="24">
        <v>110</v>
      </c>
      <c r="E113" s="24"/>
      <c r="F113" s="24"/>
      <c r="G113" s="24"/>
      <c r="H113" s="24"/>
      <c r="I113" s="24"/>
      <c r="J113" s="41"/>
      <c r="K113" s="24"/>
      <c r="L113" s="24"/>
      <c r="M113" s="24"/>
      <c r="N113" s="24"/>
      <c r="O113" s="24"/>
      <c r="P113" s="24"/>
      <c r="Q113" s="24"/>
      <c r="R113" s="24"/>
      <c r="S113" s="24"/>
      <c r="T113" s="24">
        <v>110</v>
      </c>
      <c r="U113" s="24"/>
      <c r="V113" s="24">
        <v>110</v>
      </c>
      <c r="W113" s="24"/>
      <c r="X113" s="24"/>
      <c r="Y113" s="24"/>
      <c r="Z113" s="24"/>
    </row>
    <row r="114" spans="1:26" ht="57">
      <c r="A114" s="20" t="s">
        <v>413</v>
      </c>
      <c r="B114" s="21">
        <v>100</v>
      </c>
      <c r="C114" s="24"/>
      <c r="D114" s="24">
        <v>100</v>
      </c>
      <c r="E114" s="24"/>
      <c r="F114" s="24"/>
      <c r="G114" s="24"/>
      <c r="H114" s="24"/>
      <c r="I114" s="24"/>
      <c r="J114" s="41"/>
      <c r="K114" s="24"/>
      <c r="L114" s="24"/>
      <c r="M114" s="24"/>
      <c r="N114" s="24"/>
      <c r="O114" s="24"/>
      <c r="P114" s="24"/>
      <c r="Q114" s="24"/>
      <c r="R114" s="24"/>
      <c r="S114" s="24"/>
      <c r="T114" s="24">
        <v>100</v>
      </c>
      <c r="U114" s="24"/>
      <c r="V114" s="24">
        <v>100</v>
      </c>
      <c r="W114" s="24"/>
      <c r="X114" s="24"/>
      <c r="Y114" s="24"/>
      <c r="Z114" s="24"/>
    </row>
    <row r="115" spans="1:26" ht="57.75" customHeight="1">
      <c r="A115" s="20" t="s">
        <v>287</v>
      </c>
      <c r="B115" s="21">
        <v>100</v>
      </c>
      <c r="C115" s="24"/>
      <c r="D115" s="24">
        <v>100</v>
      </c>
      <c r="E115" s="24"/>
      <c r="F115" s="24"/>
      <c r="G115" s="24"/>
      <c r="H115" s="24"/>
      <c r="I115" s="24"/>
      <c r="J115" s="41"/>
      <c r="K115" s="24"/>
      <c r="L115" s="24"/>
      <c r="M115" s="24"/>
      <c r="N115" s="24"/>
      <c r="O115" s="24"/>
      <c r="P115" s="24"/>
      <c r="Q115" s="24"/>
      <c r="R115" s="24"/>
      <c r="S115" s="24"/>
      <c r="T115" s="24">
        <v>100</v>
      </c>
      <c r="U115" s="24"/>
      <c r="V115" s="24">
        <v>100</v>
      </c>
      <c r="W115" s="24"/>
      <c r="X115" s="24"/>
      <c r="Y115" s="24"/>
      <c r="Z115" s="24"/>
    </row>
    <row r="116" spans="1:26" ht="40.5" customHeight="1">
      <c r="A116" s="61" t="s">
        <v>172</v>
      </c>
      <c r="B116" s="21">
        <f>SUM(C116:I116)</f>
        <v>334</v>
      </c>
      <c r="C116" s="24"/>
      <c r="D116" s="24">
        <v>270</v>
      </c>
      <c r="E116" s="24">
        <v>64</v>
      </c>
      <c r="F116" s="24"/>
      <c r="G116" s="24"/>
      <c r="H116" s="24"/>
      <c r="I116" s="24"/>
      <c r="J116" s="41"/>
      <c r="K116" s="24"/>
      <c r="L116" s="24"/>
      <c r="M116" s="24"/>
      <c r="N116" s="24"/>
      <c r="O116" s="24"/>
      <c r="P116" s="24"/>
      <c r="Q116" s="24"/>
      <c r="R116" s="24"/>
      <c r="S116" s="24"/>
      <c r="T116" s="24"/>
      <c r="U116" s="24"/>
      <c r="V116" s="24"/>
      <c r="W116" s="24"/>
      <c r="X116" s="24"/>
      <c r="Y116" s="24"/>
      <c r="Z116" s="24"/>
    </row>
    <row r="117" spans="1:26" ht="40.5" customHeight="1">
      <c r="A117" s="62" t="s">
        <v>175</v>
      </c>
      <c r="B117" s="21">
        <v>250</v>
      </c>
      <c r="C117" s="24"/>
      <c r="D117" s="24">
        <v>250</v>
      </c>
      <c r="E117" s="24"/>
      <c r="F117" s="24"/>
      <c r="G117" s="24"/>
      <c r="H117" s="24"/>
      <c r="I117" s="24"/>
      <c r="J117" s="41"/>
      <c r="K117" s="24"/>
      <c r="L117" s="24"/>
      <c r="M117" s="24"/>
      <c r="N117" s="24"/>
      <c r="O117" s="24"/>
      <c r="P117" s="24"/>
      <c r="Q117" s="24"/>
      <c r="R117" s="24"/>
      <c r="S117" s="24"/>
      <c r="T117" s="24"/>
      <c r="U117" s="24"/>
      <c r="V117" s="24"/>
      <c r="W117" s="24"/>
      <c r="X117" s="24"/>
      <c r="Y117" s="24"/>
      <c r="Z117" s="24"/>
    </row>
    <row r="118" spans="1:26" ht="40.5" customHeight="1">
      <c r="A118" s="62" t="s">
        <v>177</v>
      </c>
      <c r="B118" s="21">
        <v>200</v>
      </c>
      <c r="C118" s="24"/>
      <c r="D118" s="24">
        <v>200</v>
      </c>
      <c r="E118" s="24"/>
      <c r="F118" s="24"/>
      <c r="G118" s="24"/>
      <c r="H118" s="24"/>
      <c r="I118" s="24"/>
      <c r="J118" s="41"/>
      <c r="K118" s="24">
        <v>200</v>
      </c>
      <c r="L118" s="24"/>
      <c r="M118" s="24">
        <v>200</v>
      </c>
      <c r="N118" s="24"/>
      <c r="O118" s="24"/>
      <c r="P118" s="24"/>
      <c r="Q118" s="24"/>
      <c r="R118" s="24"/>
      <c r="S118" s="24"/>
      <c r="T118" s="24"/>
      <c r="U118" s="24"/>
      <c r="V118" s="24"/>
      <c r="W118" s="24"/>
      <c r="X118" s="24"/>
      <c r="Y118" s="24"/>
      <c r="Z118" s="24"/>
    </row>
    <row r="119" spans="1:26" ht="39" customHeight="1">
      <c r="A119" s="61" t="s">
        <v>195</v>
      </c>
      <c r="B119" s="21">
        <f>SUM(C119:I119)</f>
        <v>1014.75</v>
      </c>
      <c r="C119" s="24">
        <v>615</v>
      </c>
      <c r="D119" s="24">
        <v>276.75</v>
      </c>
      <c r="E119" s="24">
        <v>123</v>
      </c>
      <c r="F119" s="24"/>
      <c r="G119" s="24"/>
      <c r="H119" s="24"/>
      <c r="I119" s="24"/>
      <c r="J119" s="41"/>
      <c r="K119" s="24"/>
      <c r="L119" s="24"/>
      <c r="M119" s="24"/>
      <c r="N119" s="24"/>
      <c r="O119" s="24"/>
      <c r="P119" s="24"/>
      <c r="Q119" s="24"/>
      <c r="R119" s="24"/>
      <c r="S119" s="24"/>
      <c r="T119" s="24"/>
      <c r="U119" s="24"/>
      <c r="V119" s="24"/>
      <c r="W119" s="24"/>
      <c r="X119" s="24"/>
      <c r="Y119" s="24"/>
      <c r="Z119" s="24"/>
    </row>
    <row r="120" spans="1:26" ht="30" customHeight="1">
      <c r="A120" s="20" t="s">
        <v>199</v>
      </c>
      <c r="B120" s="21">
        <f>SUM(C120:I120)</f>
        <v>568</v>
      </c>
      <c r="C120" s="24">
        <v>568</v>
      </c>
      <c r="D120" s="24"/>
      <c r="E120" s="24"/>
      <c r="F120" s="24"/>
      <c r="G120" s="24"/>
      <c r="H120" s="24"/>
      <c r="I120" s="24"/>
      <c r="J120" s="41"/>
      <c r="K120" s="24"/>
      <c r="L120" s="24"/>
      <c r="M120" s="24"/>
      <c r="N120" s="24"/>
      <c r="O120" s="24"/>
      <c r="P120" s="24"/>
      <c r="Q120" s="24"/>
      <c r="R120" s="24"/>
      <c r="S120" s="24"/>
      <c r="T120" s="24"/>
      <c r="U120" s="24"/>
      <c r="V120" s="24"/>
      <c r="W120" s="24"/>
      <c r="X120" s="24"/>
      <c r="Y120" s="24"/>
      <c r="Z120" s="24"/>
    </row>
    <row r="121" spans="1:26" ht="18.75" customHeight="1">
      <c r="A121" s="20" t="s">
        <v>206</v>
      </c>
      <c r="B121" s="21">
        <f aca="true" t="shared" si="7" ref="B121:B140">SUM(C121:I121)</f>
        <v>119</v>
      </c>
      <c r="C121" s="24">
        <v>119</v>
      </c>
      <c r="D121" s="24"/>
      <c r="E121" s="24"/>
      <c r="F121" s="24"/>
      <c r="G121" s="24"/>
      <c r="H121" s="24"/>
      <c r="I121" s="24"/>
      <c r="J121" s="41"/>
      <c r="K121" s="24"/>
      <c r="L121" s="24"/>
      <c r="M121" s="24"/>
      <c r="N121" s="24"/>
      <c r="O121" s="24"/>
      <c r="P121" s="24"/>
      <c r="Q121" s="24"/>
      <c r="R121" s="24"/>
      <c r="S121" s="24"/>
      <c r="T121" s="24"/>
      <c r="U121" s="24"/>
      <c r="V121" s="24"/>
      <c r="W121" s="24"/>
      <c r="X121" s="24"/>
      <c r="Y121" s="24"/>
      <c r="Z121" s="24"/>
    </row>
    <row r="122" spans="1:26" ht="19.5" customHeight="1">
      <c r="A122" s="20" t="s">
        <v>207</v>
      </c>
      <c r="B122" s="21">
        <f t="shared" si="7"/>
        <v>119</v>
      </c>
      <c r="C122" s="24">
        <v>119</v>
      </c>
      <c r="D122" s="24"/>
      <c r="E122" s="24"/>
      <c r="F122" s="24"/>
      <c r="G122" s="24"/>
      <c r="H122" s="24"/>
      <c r="I122" s="24"/>
      <c r="J122" s="41"/>
      <c r="K122" s="24"/>
      <c r="L122" s="24"/>
      <c r="M122" s="24"/>
      <c r="N122" s="24"/>
      <c r="O122" s="24"/>
      <c r="P122" s="24"/>
      <c r="Q122" s="24"/>
      <c r="R122" s="24"/>
      <c r="S122" s="24"/>
      <c r="T122" s="24"/>
      <c r="U122" s="24"/>
      <c r="V122" s="24"/>
      <c r="W122" s="24"/>
      <c r="X122" s="24"/>
      <c r="Y122" s="24"/>
      <c r="Z122" s="24"/>
    </row>
    <row r="123" spans="1:26" ht="16.5" customHeight="1">
      <c r="A123" s="20" t="s">
        <v>208</v>
      </c>
      <c r="B123" s="21">
        <f t="shared" si="7"/>
        <v>119</v>
      </c>
      <c r="C123" s="24">
        <v>119</v>
      </c>
      <c r="D123" s="24"/>
      <c r="E123" s="24"/>
      <c r="F123" s="24"/>
      <c r="G123" s="24"/>
      <c r="H123" s="24"/>
      <c r="I123" s="24"/>
      <c r="J123" s="41"/>
      <c r="K123" s="24"/>
      <c r="L123" s="24"/>
      <c r="M123" s="24"/>
      <c r="N123" s="24"/>
      <c r="O123" s="24"/>
      <c r="P123" s="24"/>
      <c r="Q123" s="24"/>
      <c r="R123" s="24"/>
      <c r="S123" s="24"/>
      <c r="T123" s="24"/>
      <c r="U123" s="24"/>
      <c r="V123" s="24"/>
      <c r="W123" s="24"/>
      <c r="X123" s="24"/>
      <c r="Y123" s="24"/>
      <c r="Z123" s="24"/>
    </row>
    <row r="124" spans="1:26" ht="18" customHeight="1">
      <c r="A124" s="20" t="s">
        <v>209</v>
      </c>
      <c r="B124" s="21">
        <f t="shared" si="7"/>
        <v>119</v>
      </c>
      <c r="C124" s="24">
        <v>119</v>
      </c>
      <c r="D124" s="24"/>
      <c r="E124" s="24"/>
      <c r="F124" s="24"/>
      <c r="G124" s="24"/>
      <c r="H124" s="24"/>
      <c r="I124" s="24"/>
      <c r="J124" s="41"/>
      <c r="K124" s="24"/>
      <c r="L124" s="24"/>
      <c r="M124" s="24"/>
      <c r="N124" s="24"/>
      <c r="O124" s="24"/>
      <c r="P124" s="24"/>
      <c r="Q124" s="24"/>
      <c r="R124" s="24"/>
      <c r="S124" s="24"/>
      <c r="T124" s="24"/>
      <c r="U124" s="24"/>
      <c r="V124" s="24"/>
      <c r="W124" s="24"/>
      <c r="X124" s="24"/>
      <c r="Y124" s="24"/>
      <c r="Z124" s="24"/>
    </row>
    <row r="125" spans="1:26" ht="18" customHeight="1">
      <c r="A125" s="20" t="s">
        <v>210</v>
      </c>
      <c r="B125" s="21">
        <f t="shared" si="7"/>
        <v>119</v>
      </c>
      <c r="C125" s="24">
        <v>119</v>
      </c>
      <c r="D125" s="24"/>
      <c r="E125" s="24"/>
      <c r="F125" s="24"/>
      <c r="G125" s="24"/>
      <c r="H125" s="24"/>
      <c r="I125" s="24"/>
      <c r="J125" s="41"/>
      <c r="K125" s="24"/>
      <c r="L125" s="24"/>
      <c r="M125" s="24"/>
      <c r="N125" s="24"/>
      <c r="O125" s="24"/>
      <c r="P125" s="24"/>
      <c r="Q125" s="24"/>
      <c r="R125" s="24"/>
      <c r="S125" s="24"/>
      <c r="T125" s="24"/>
      <c r="U125" s="24"/>
      <c r="V125" s="24"/>
      <c r="W125" s="24"/>
      <c r="X125" s="24"/>
      <c r="Y125" s="24"/>
      <c r="Z125" s="24"/>
    </row>
    <row r="126" spans="1:26" ht="16.5" customHeight="1">
      <c r="A126" s="20" t="s">
        <v>211</v>
      </c>
      <c r="B126" s="21">
        <f t="shared" si="7"/>
        <v>119</v>
      </c>
      <c r="C126" s="24">
        <v>119</v>
      </c>
      <c r="D126" s="24"/>
      <c r="E126" s="24"/>
      <c r="F126" s="24"/>
      <c r="G126" s="24"/>
      <c r="H126" s="24"/>
      <c r="I126" s="24"/>
      <c r="J126" s="41"/>
      <c r="K126" s="24"/>
      <c r="L126" s="24"/>
      <c r="M126" s="24"/>
      <c r="N126" s="24"/>
      <c r="O126" s="24"/>
      <c r="P126" s="24"/>
      <c r="Q126" s="24"/>
      <c r="R126" s="24"/>
      <c r="S126" s="24"/>
      <c r="T126" s="24"/>
      <c r="U126" s="24"/>
      <c r="V126" s="24"/>
      <c r="W126" s="24"/>
      <c r="X126" s="24"/>
      <c r="Y126" s="24"/>
      <c r="Z126" s="24"/>
    </row>
    <row r="127" spans="1:26" ht="18.75" customHeight="1">
      <c r="A127" s="20" t="s">
        <v>212</v>
      </c>
      <c r="B127" s="21">
        <f t="shared" si="7"/>
        <v>119</v>
      </c>
      <c r="C127" s="24">
        <v>119</v>
      </c>
      <c r="D127" s="24"/>
      <c r="E127" s="24"/>
      <c r="F127" s="24"/>
      <c r="G127" s="24"/>
      <c r="H127" s="24"/>
      <c r="I127" s="24"/>
      <c r="J127" s="41"/>
      <c r="K127" s="24"/>
      <c r="L127" s="24"/>
      <c r="M127" s="24"/>
      <c r="N127" s="24"/>
      <c r="O127" s="24"/>
      <c r="P127" s="24"/>
      <c r="Q127" s="24"/>
      <c r="R127" s="24"/>
      <c r="S127" s="24"/>
      <c r="T127" s="24"/>
      <c r="U127" s="24"/>
      <c r="V127" s="24"/>
      <c r="W127" s="24"/>
      <c r="X127" s="24"/>
      <c r="Y127" s="24"/>
      <c r="Z127" s="24"/>
    </row>
    <row r="128" spans="1:26" ht="21" customHeight="1">
      <c r="A128" s="20" t="s">
        <v>213</v>
      </c>
      <c r="B128" s="63">
        <f t="shared" si="7"/>
        <v>11</v>
      </c>
      <c r="C128" s="24">
        <v>11</v>
      </c>
      <c r="D128" s="24"/>
      <c r="E128" s="24"/>
      <c r="F128" s="24"/>
      <c r="G128" s="24"/>
      <c r="H128" s="24"/>
      <c r="I128" s="24"/>
      <c r="J128" s="41"/>
      <c r="K128" s="24"/>
      <c r="L128" s="24"/>
      <c r="M128" s="24"/>
      <c r="N128" s="24"/>
      <c r="O128" s="24"/>
      <c r="P128" s="24"/>
      <c r="Q128" s="24"/>
      <c r="R128" s="24"/>
      <c r="S128" s="24"/>
      <c r="T128" s="24"/>
      <c r="U128" s="24"/>
      <c r="V128" s="24"/>
      <c r="W128" s="24"/>
      <c r="X128" s="24"/>
      <c r="Y128" s="24"/>
      <c r="Z128" s="24"/>
    </row>
    <row r="129" spans="1:26" ht="18" customHeight="1">
      <c r="A129" s="20" t="s">
        <v>214</v>
      </c>
      <c r="B129" s="63">
        <f t="shared" si="7"/>
        <v>10</v>
      </c>
      <c r="C129" s="24">
        <v>10</v>
      </c>
      <c r="D129" s="24"/>
      <c r="E129" s="24"/>
      <c r="F129" s="24"/>
      <c r="G129" s="24"/>
      <c r="H129" s="24"/>
      <c r="I129" s="24"/>
      <c r="J129" s="41"/>
      <c r="K129" s="24"/>
      <c r="L129" s="24"/>
      <c r="M129" s="24"/>
      <c r="N129" s="24"/>
      <c r="O129" s="24"/>
      <c r="P129" s="24"/>
      <c r="Q129" s="24"/>
      <c r="R129" s="24"/>
      <c r="S129" s="24"/>
      <c r="T129" s="24"/>
      <c r="U129" s="24"/>
      <c r="V129" s="24"/>
      <c r="W129" s="24"/>
      <c r="X129" s="24"/>
      <c r="Y129" s="24"/>
      <c r="Z129" s="24"/>
    </row>
    <row r="130" spans="1:26" ht="16.5" customHeight="1">
      <c r="A130" s="20" t="s">
        <v>215</v>
      </c>
      <c r="B130" s="63">
        <f t="shared" si="7"/>
        <v>10</v>
      </c>
      <c r="C130" s="24">
        <v>10</v>
      </c>
      <c r="D130" s="24"/>
      <c r="E130" s="24"/>
      <c r="F130" s="24"/>
      <c r="G130" s="24"/>
      <c r="H130" s="24"/>
      <c r="I130" s="24"/>
      <c r="J130" s="41"/>
      <c r="K130" s="24"/>
      <c r="L130" s="24"/>
      <c r="M130" s="24"/>
      <c r="N130" s="24"/>
      <c r="O130" s="24"/>
      <c r="P130" s="24"/>
      <c r="Q130" s="24"/>
      <c r="R130" s="24"/>
      <c r="S130" s="24"/>
      <c r="T130" s="24"/>
      <c r="U130" s="24"/>
      <c r="V130" s="24"/>
      <c r="W130" s="24"/>
      <c r="X130" s="24"/>
      <c r="Y130" s="24"/>
      <c r="Z130" s="24"/>
    </row>
    <row r="131" spans="1:26" ht="15.75" customHeight="1">
      <c r="A131" s="20" t="s">
        <v>216</v>
      </c>
      <c r="B131" s="63">
        <f t="shared" si="7"/>
        <v>10</v>
      </c>
      <c r="C131" s="24">
        <v>10</v>
      </c>
      <c r="D131" s="24"/>
      <c r="E131" s="24"/>
      <c r="F131" s="24"/>
      <c r="G131" s="24"/>
      <c r="H131" s="24"/>
      <c r="I131" s="24"/>
      <c r="J131" s="41"/>
      <c r="K131" s="24"/>
      <c r="L131" s="24"/>
      <c r="M131" s="24"/>
      <c r="N131" s="24"/>
      <c r="O131" s="24"/>
      <c r="P131" s="24"/>
      <c r="Q131" s="24"/>
      <c r="R131" s="24"/>
      <c r="S131" s="24"/>
      <c r="T131" s="24"/>
      <c r="U131" s="24"/>
      <c r="V131" s="24"/>
      <c r="W131" s="24"/>
      <c r="X131" s="24"/>
      <c r="Y131" s="24"/>
      <c r="Z131" s="24"/>
    </row>
    <row r="132" spans="1:26" ht="18" customHeight="1">
      <c r="A132" s="20" t="s">
        <v>217</v>
      </c>
      <c r="B132" s="63">
        <f t="shared" si="7"/>
        <v>5</v>
      </c>
      <c r="C132" s="24">
        <v>5</v>
      </c>
      <c r="D132" s="24"/>
      <c r="E132" s="24"/>
      <c r="F132" s="24"/>
      <c r="G132" s="24"/>
      <c r="H132" s="24"/>
      <c r="I132" s="24"/>
      <c r="J132" s="41"/>
      <c r="K132" s="24"/>
      <c r="L132" s="24"/>
      <c r="M132" s="24"/>
      <c r="N132" s="24"/>
      <c r="O132" s="24"/>
      <c r="P132" s="24"/>
      <c r="Q132" s="24"/>
      <c r="R132" s="24"/>
      <c r="S132" s="24"/>
      <c r="T132" s="24"/>
      <c r="U132" s="24"/>
      <c r="V132" s="24"/>
      <c r="W132" s="24"/>
      <c r="X132" s="24"/>
      <c r="Y132" s="24"/>
      <c r="Z132" s="24"/>
    </row>
    <row r="133" spans="1:26" ht="24" customHeight="1">
      <c r="A133" s="20" t="s">
        <v>221</v>
      </c>
      <c r="B133" s="63">
        <f t="shared" si="7"/>
        <v>5</v>
      </c>
      <c r="C133" s="24">
        <v>5</v>
      </c>
      <c r="D133" s="70"/>
      <c r="E133" s="24"/>
      <c r="F133" s="24"/>
      <c r="G133" s="24"/>
      <c r="H133" s="24"/>
      <c r="I133" s="24"/>
      <c r="J133" s="41"/>
      <c r="K133" s="24"/>
      <c r="L133" s="24"/>
      <c r="M133" s="24"/>
      <c r="N133" s="24"/>
      <c r="O133" s="24"/>
      <c r="P133" s="24"/>
      <c r="Q133" s="24"/>
      <c r="R133" s="41"/>
      <c r="S133" s="24"/>
      <c r="T133" s="24"/>
      <c r="U133" s="24"/>
      <c r="V133" s="24"/>
      <c r="W133" s="24"/>
      <c r="X133" s="24"/>
      <c r="Y133" s="82"/>
      <c r="Z133" s="82"/>
    </row>
    <row r="134" spans="1:26" ht="28.5" customHeight="1">
      <c r="A134" s="20" t="s">
        <v>222</v>
      </c>
      <c r="B134" s="63">
        <f t="shared" si="7"/>
        <v>12</v>
      </c>
      <c r="C134" s="24">
        <v>12</v>
      </c>
      <c r="D134" s="24"/>
      <c r="E134" s="24"/>
      <c r="F134" s="24"/>
      <c r="G134" s="24"/>
      <c r="H134" s="24"/>
      <c r="I134" s="24"/>
      <c r="J134" s="41"/>
      <c r="K134" s="24"/>
      <c r="L134" s="24"/>
      <c r="M134" s="24"/>
      <c r="N134" s="24"/>
      <c r="O134" s="24"/>
      <c r="P134" s="24"/>
      <c r="Q134" s="24"/>
      <c r="R134" s="41"/>
      <c r="S134" s="24"/>
      <c r="T134" s="24"/>
      <c r="U134" s="24"/>
      <c r="V134" s="24"/>
      <c r="W134" s="24"/>
      <c r="X134" s="24"/>
      <c r="Y134" s="82"/>
      <c r="Z134" s="82"/>
    </row>
    <row r="135" spans="1:26" ht="28.5" customHeight="1">
      <c r="A135" s="20" t="s">
        <v>223</v>
      </c>
      <c r="B135" s="63">
        <v>80</v>
      </c>
      <c r="C135" s="24">
        <v>80</v>
      </c>
      <c r="D135" s="24"/>
      <c r="E135" s="24"/>
      <c r="F135" s="24"/>
      <c r="G135" s="24"/>
      <c r="H135" s="24"/>
      <c r="I135" s="24"/>
      <c r="J135" s="41"/>
      <c r="K135" s="24">
        <v>80</v>
      </c>
      <c r="L135" s="24">
        <v>80</v>
      </c>
      <c r="M135" s="24"/>
      <c r="N135" s="24"/>
      <c r="O135" s="24"/>
      <c r="P135" s="24"/>
      <c r="Q135" s="24"/>
      <c r="R135" s="41"/>
      <c r="S135" s="24"/>
      <c r="T135" s="24"/>
      <c r="U135" s="24"/>
      <c r="V135" s="24"/>
      <c r="W135" s="24"/>
      <c r="X135" s="24"/>
      <c r="Y135" s="82"/>
      <c r="Z135" s="82"/>
    </row>
    <row r="136" spans="1:26" ht="39" customHeight="1">
      <c r="A136" s="71" t="s">
        <v>227</v>
      </c>
      <c r="B136" s="63">
        <v>152.94</v>
      </c>
      <c r="C136" s="24"/>
      <c r="D136" s="24">
        <v>152.94</v>
      </c>
      <c r="E136" s="24"/>
      <c r="F136" s="24"/>
      <c r="G136" s="24"/>
      <c r="H136" s="24"/>
      <c r="I136" s="24"/>
      <c r="J136" s="41"/>
      <c r="K136" s="24"/>
      <c r="L136" s="24"/>
      <c r="M136" s="24"/>
      <c r="N136" s="24"/>
      <c r="O136" s="24"/>
      <c r="P136" s="24"/>
      <c r="Q136" s="24"/>
      <c r="R136" s="41"/>
      <c r="S136" s="24"/>
      <c r="T136" s="24"/>
      <c r="U136" s="24"/>
      <c r="V136" s="24"/>
      <c r="W136" s="24"/>
      <c r="X136" s="24"/>
      <c r="Y136" s="82"/>
      <c r="Z136" s="82"/>
    </row>
    <row r="137" spans="1:26" ht="28.5" customHeight="1">
      <c r="A137" s="20" t="s">
        <v>224</v>
      </c>
      <c r="B137" s="63">
        <v>99</v>
      </c>
      <c r="C137" s="24">
        <v>99</v>
      </c>
      <c r="D137" s="24"/>
      <c r="E137" s="24"/>
      <c r="F137" s="24"/>
      <c r="G137" s="24"/>
      <c r="H137" s="24"/>
      <c r="I137" s="24"/>
      <c r="J137" s="41"/>
      <c r="K137" s="24"/>
      <c r="L137" s="24"/>
      <c r="M137" s="24"/>
      <c r="N137" s="24"/>
      <c r="O137" s="24"/>
      <c r="P137" s="24"/>
      <c r="Q137" s="24"/>
      <c r="R137" s="41"/>
      <c r="S137" s="24"/>
      <c r="T137" s="24"/>
      <c r="U137" s="24"/>
      <c r="V137" s="24"/>
      <c r="W137" s="24"/>
      <c r="X137" s="24"/>
      <c r="Y137" s="82"/>
      <c r="Z137" s="82"/>
    </row>
    <row r="138" spans="1:26" ht="28.5" customHeight="1">
      <c r="A138" s="20" t="s">
        <v>225</v>
      </c>
      <c r="B138" s="63">
        <v>43.2</v>
      </c>
      <c r="C138" s="24"/>
      <c r="D138" s="24">
        <v>43.2</v>
      </c>
      <c r="E138" s="24"/>
      <c r="F138" s="24"/>
      <c r="G138" s="24"/>
      <c r="H138" s="24"/>
      <c r="I138" s="24"/>
      <c r="J138" s="41"/>
      <c r="K138" s="24"/>
      <c r="L138" s="24"/>
      <c r="M138" s="24"/>
      <c r="N138" s="24"/>
      <c r="O138" s="24"/>
      <c r="P138" s="24"/>
      <c r="Q138" s="24"/>
      <c r="R138" s="41"/>
      <c r="S138" s="24"/>
      <c r="T138" s="24">
        <v>42.71</v>
      </c>
      <c r="U138" s="24"/>
      <c r="V138" s="24">
        <v>42.71</v>
      </c>
      <c r="W138" s="24"/>
      <c r="X138" s="24"/>
      <c r="Y138" s="82"/>
      <c r="Z138" s="82"/>
    </row>
    <row r="139" spans="1:26" ht="39.75" customHeight="1">
      <c r="A139" s="20" t="s">
        <v>261</v>
      </c>
      <c r="B139" s="63">
        <v>1000</v>
      </c>
      <c r="C139" s="24">
        <v>1000</v>
      </c>
      <c r="D139" s="24"/>
      <c r="E139" s="24"/>
      <c r="F139" s="24"/>
      <c r="G139" s="24"/>
      <c r="H139" s="24"/>
      <c r="I139" s="24"/>
      <c r="J139" s="41"/>
      <c r="K139" s="24">
        <v>200</v>
      </c>
      <c r="L139" s="24">
        <v>200</v>
      </c>
      <c r="M139" s="24"/>
      <c r="N139" s="24"/>
      <c r="O139" s="24"/>
      <c r="P139" s="24"/>
      <c r="Q139" s="24"/>
      <c r="R139" s="41"/>
      <c r="S139" s="24"/>
      <c r="T139" s="24">
        <v>200</v>
      </c>
      <c r="U139" s="24">
        <v>200</v>
      </c>
      <c r="V139" s="24"/>
      <c r="W139" s="24"/>
      <c r="X139" s="24"/>
      <c r="Y139" s="82"/>
      <c r="Z139" s="82"/>
    </row>
    <row r="140" spans="1:26" ht="43.5" customHeight="1">
      <c r="A140" s="20" t="s">
        <v>265</v>
      </c>
      <c r="B140" s="63">
        <v>66</v>
      </c>
      <c r="C140" s="24">
        <v>66</v>
      </c>
      <c r="D140" s="24"/>
      <c r="E140" s="24"/>
      <c r="F140" s="24"/>
      <c r="G140" s="24"/>
      <c r="H140" s="24"/>
      <c r="I140" s="24"/>
      <c r="J140" s="41"/>
      <c r="K140" s="24"/>
      <c r="L140" s="24"/>
      <c r="M140" s="24"/>
      <c r="N140" s="24"/>
      <c r="O140" s="24"/>
      <c r="P140" s="24"/>
      <c r="Q140" s="24"/>
      <c r="R140" s="41"/>
      <c r="S140" s="24"/>
      <c r="T140" s="24"/>
      <c r="U140" s="24"/>
      <c r="V140" s="24"/>
      <c r="W140" s="24"/>
      <c r="X140" s="24"/>
      <c r="Y140" s="82"/>
      <c r="Z140" s="82"/>
    </row>
    <row r="141" spans="1:26" ht="34.5" customHeight="1">
      <c r="A141" s="20" t="s">
        <v>275</v>
      </c>
      <c r="B141" s="63">
        <v>77</v>
      </c>
      <c r="C141" s="24">
        <v>77</v>
      </c>
      <c r="D141" s="24"/>
      <c r="E141" s="24"/>
      <c r="F141" s="24"/>
      <c r="G141" s="24"/>
      <c r="H141" s="24"/>
      <c r="I141" s="24"/>
      <c r="J141" s="41"/>
      <c r="K141" s="24"/>
      <c r="L141" s="24"/>
      <c r="M141" s="24"/>
      <c r="N141" s="24"/>
      <c r="O141" s="24"/>
      <c r="P141" s="24"/>
      <c r="Q141" s="24"/>
      <c r="R141" s="41"/>
      <c r="S141" s="24"/>
      <c r="T141" s="24"/>
      <c r="U141" s="24"/>
      <c r="V141" s="24"/>
      <c r="W141" s="24"/>
      <c r="X141" s="24"/>
      <c r="Y141" s="82"/>
      <c r="Z141" s="82"/>
    </row>
    <row r="142" spans="1:26" ht="34.5" customHeight="1">
      <c r="A142" s="20" t="s">
        <v>267</v>
      </c>
      <c r="B142" s="63">
        <v>12.44</v>
      </c>
      <c r="C142" s="24">
        <v>12.44</v>
      </c>
      <c r="D142" s="24"/>
      <c r="E142" s="24"/>
      <c r="F142" s="24"/>
      <c r="G142" s="24"/>
      <c r="H142" s="24"/>
      <c r="I142" s="24"/>
      <c r="J142" s="41"/>
      <c r="K142" s="24"/>
      <c r="L142" s="24"/>
      <c r="M142" s="24"/>
      <c r="N142" s="24"/>
      <c r="O142" s="24"/>
      <c r="P142" s="24"/>
      <c r="Q142" s="24"/>
      <c r="R142" s="41"/>
      <c r="S142" s="24"/>
      <c r="T142" s="24"/>
      <c r="U142" s="24"/>
      <c r="V142" s="24"/>
      <c r="W142" s="24"/>
      <c r="X142" s="24"/>
      <c r="Y142" s="82"/>
      <c r="Z142" s="82"/>
    </row>
    <row r="143" spans="1:26" ht="34.5" customHeight="1">
      <c r="A143" s="20" t="s">
        <v>263</v>
      </c>
      <c r="B143" s="63">
        <v>40</v>
      </c>
      <c r="C143" s="24">
        <v>40</v>
      </c>
      <c r="D143" s="24"/>
      <c r="E143" s="24"/>
      <c r="F143" s="24"/>
      <c r="G143" s="24"/>
      <c r="H143" s="24"/>
      <c r="I143" s="24"/>
      <c r="J143" s="41"/>
      <c r="K143" s="24"/>
      <c r="L143" s="24"/>
      <c r="M143" s="24"/>
      <c r="N143" s="24"/>
      <c r="O143" s="24"/>
      <c r="P143" s="24"/>
      <c r="Q143" s="24"/>
      <c r="R143" s="41"/>
      <c r="S143" s="24"/>
      <c r="T143" s="24"/>
      <c r="U143" s="24"/>
      <c r="V143" s="24"/>
      <c r="W143" s="24"/>
      <c r="X143" s="24"/>
      <c r="Y143" s="82"/>
      <c r="Z143" s="82"/>
    </row>
    <row r="144" spans="1:26" ht="15.75">
      <c r="A144" s="72"/>
      <c r="B144" s="73"/>
      <c r="C144" s="74"/>
      <c r="D144" s="75"/>
      <c r="E144" s="74"/>
      <c r="F144" s="74"/>
      <c r="G144" s="20"/>
      <c r="H144" s="20"/>
      <c r="I144" s="24"/>
      <c r="J144" s="41"/>
      <c r="K144" s="82"/>
      <c r="L144" s="75"/>
      <c r="M144" s="24"/>
      <c r="N144" s="82"/>
      <c r="O144" s="82"/>
      <c r="P144" s="82"/>
      <c r="Q144" s="82"/>
      <c r="R144" s="82"/>
      <c r="S144" s="82"/>
      <c r="T144" s="82"/>
      <c r="U144" s="82"/>
      <c r="V144" s="82"/>
      <c r="W144" s="82"/>
      <c r="X144" s="82"/>
      <c r="Y144" s="82"/>
      <c r="Z144" s="82"/>
    </row>
    <row r="145" spans="1:54" s="5" customFormat="1" ht="15.75">
      <c r="A145" s="20" t="s">
        <v>414</v>
      </c>
      <c r="B145" s="76">
        <f>SUM(B146:B153)</f>
        <v>938.5400000000001</v>
      </c>
      <c r="C145" s="77">
        <f>SUM(C146:C153)</f>
        <v>800.99</v>
      </c>
      <c r="D145" s="76">
        <f aca="true" t="shared" si="8" ref="D145:Z145">SUM(D146:D153)</f>
        <v>137.55</v>
      </c>
      <c r="E145" s="77">
        <f t="shared" si="8"/>
        <v>0</v>
      </c>
      <c r="F145" s="77">
        <f t="shared" si="8"/>
        <v>0</v>
      </c>
      <c r="G145" s="77">
        <f t="shared" si="8"/>
        <v>0</v>
      </c>
      <c r="H145" s="77">
        <f t="shared" si="8"/>
        <v>0</v>
      </c>
      <c r="I145" s="77">
        <f t="shared" si="8"/>
        <v>0</v>
      </c>
      <c r="J145" s="77">
        <f t="shared" si="8"/>
        <v>0</v>
      </c>
      <c r="K145" s="77">
        <f t="shared" si="8"/>
        <v>855.5500000000001</v>
      </c>
      <c r="L145" s="77">
        <f t="shared" si="8"/>
        <v>730</v>
      </c>
      <c r="M145" s="76">
        <f t="shared" si="8"/>
        <v>125.55</v>
      </c>
      <c r="N145" s="77">
        <f t="shared" si="8"/>
        <v>0</v>
      </c>
      <c r="O145" s="77">
        <f t="shared" si="8"/>
        <v>0</v>
      </c>
      <c r="P145" s="77">
        <f t="shared" si="8"/>
        <v>0</v>
      </c>
      <c r="Q145" s="77">
        <f t="shared" si="8"/>
        <v>0</v>
      </c>
      <c r="R145" s="77">
        <f t="shared" si="8"/>
        <v>0</v>
      </c>
      <c r="S145" s="77">
        <f t="shared" si="8"/>
        <v>0</v>
      </c>
      <c r="T145" s="76">
        <f t="shared" si="8"/>
        <v>855.5500000000001</v>
      </c>
      <c r="U145" s="77">
        <f t="shared" si="8"/>
        <v>730</v>
      </c>
      <c r="V145" s="77">
        <f t="shared" si="8"/>
        <v>125.55</v>
      </c>
      <c r="W145" s="77">
        <f t="shared" si="8"/>
        <v>0</v>
      </c>
      <c r="X145" s="77">
        <f t="shared" si="8"/>
        <v>0</v>
      </c>
      <c r="Y145" s="77">
        <f t="shared" si="8"/>
        <v>0</v>
      </c>
      <c r="Z145" s="77">
        <f t="shared" si="8"/>
        <v>0</v>
      </c>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row>
    <row r="146" spans="1:54" s="6" customFormat="1" ht="24.75" customHeight="1">
      <c r="A146" s="20" t="s">
        <v>338</v>
      </c>
      <c r="B146" s="78">
        <v>680</v>
      </c>
      <c r="C146" s="77">
        <v>620</v>
      </c>
      <c r="D146" s="77">
        <v>60</v>
      </c>
      <c r="E146" s="77"/>
      <c r="F146" s="77"/>
      <c r="G146" s="77"/>
      <c r="H146" s="77"/>
      <c r="I146" s="77"/>
      <c r="J146" s="86"/>
      <c r="K146" s="77">
        <v>680</v>
      </c>
      <c r="L146" s="77">
        <v>620</v>
      </c>
      <c r="M146" s="77">
        <v>60</v>
      </c>
      <c r="N146" s="77"/>
      <c r="O146" s="77"/>
      <c r="P146" s="77"/>
      <c r="Q146" s="77"/>
      <c r="R146" s="77"/>
      <c r="S146" s="77"/>
      <c r="T146" s="77">
        <v>680</v>
      </c>
      <c r="U146" s="77">
        <v>620</v>
      </c>
      <c r="V146" s="77">
        <v>60</v>
      </c>
      <c r="W146" s="77"/>
      <c r="X146" s="77"/>
      <c r="Y146" s="77"/>
      <c r="Z146" s="77"/>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row>
    <row r="147" spans="1:54" s="6" customFormat="1" ht="27" customHeight="1">
      <c r="A147" s="20" t="s">
        <v>378</v>
      </c>
      <c r="B147" s="78">
        <v>70</v>
      </c>
      <c r="C147" s="77">
        <v>70</v>
      </c>
      <c r="D147" s="77"/>
      <c r="E147" s="77"/>
      <c r="F147" s="77"/>
      <c r="G147" s="77"/>
      <c r="H147" s="77"/>
      <c r="I147" s="77"/>
      <c r="J147" s="86"/>
      <c r="K147" s="77">
        <v>70</v>
      </c>
      <c r="L147" s="77">
        <v>70</v>
      </c>
      <c r="M147" s="77"/>
      <c r="N147" s="77"/>
      <c r="O147" s="77"/>
      <c r="P147" s="77"/>
      <c r="Q147" s="77"/>
      <c r="R147" s="77"/>
      <c r="S147" s="77"/>
      <c r="T147" s="77">
        <v>70</v>
      </c>
      <c r="U147" s="77">
        <v>70</v>
      </c>
      <c r="V147" s="77"/>
      <c r="W147" s="77"/>
      <c r="X147" s="77"/>
      <c r="Y147" s="77"/>
      <c r="Z147" s="77"/>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row>
    <row r="148" spans="1:54" s="6" customFormat="1" ht="21" customHeight="1">
      <c r="A148" s="79" t="s">
        <v>362</v>
      </c>
      <c r="B148" s="78">
        <f>SUM(C148:F148)</f>
        <v>98.35</v>
      </c>
      <c r="C148" s="77">
        <v>40</v>
      </c>
      <c r="D148" s="77">
        <v>58.35</v>
      </c>
      <c r="E148" s="77"/>
      <c r="F148" s="77"/>
      <c r="G148" s="77"/>
      <c r="H148" s="77"/>
      <c r="I148" s="77"/>
      <c r="J148" s="86"/>
      <c r="K148" s="77">
        <f>L148+M148+O148+P148+Q148</f>
        <v>98.35</v>
      </c>
      <c r="L148" s="77">
        <v>40</v>
      </c>
      <c r="M148" s="77">
        <v>58.35</v>
      </c>
      <c r="N148" s="77"/>
      <c r="O148" s="77"/>
      <c r="P148" s="77"/>
      <c r="Q148" s="77"/>
      <c r="R148" s="77"/>
      <c r="S148" s="77"/>
      <c r="T148" s="77">
        <f>U148+V148+W148+X148+Y148+Z148</f>
        <v>98.35</v>
      </c>
      <c r="U148" s="77">
        <v>40</v>
      </c>
      <c r="V148" s="77">
        <v>58.35</v>
      </c>
      <c r="W148" s="77"/>
      <c r="X148" s="77"/>
      <c r="Y148" s="77"/>
      <c r="Z148" s="77"/>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row>
    <row r="149" spans="1:54" s="6" customFormat="1" ht="27" customHeight="1">
      <c r="A149" s="80" t="s">
        <v>379</v>
      </c>
      <c r="B149" s="78">
        <v>7.2</v>
      </c>
      <c r="C149" s="77"/>
      <c r="D149" s="77">
        <v>7.2</v>
      </c>
      <c r="E149" s="77"/>
      <c r="F149" s="77"/>
      <c r="G149" s="77"/>
      <c r="H149" s="77"/>
      <c r="I149" s="77"/>
      <c r="J149" s="86"/>
      <c r="K149" s="77">
        <v>7.2</v>
      </c>
      <c r="L149" s="77"/>
      <c r="M149" s="77">
        <v>7.2</v>
      </c>
      <c r="N149" s="77"/>
      <c r="O149" s="77"/>
      <c r="P149" s="77"/>
      <c r="Q149" s="77"/>
      <c r="R149" s="77"/>
      <c r="S149" s="77"/>
      <c r="T149" s="77">
        <v>7.2</v>
      </c>
      <c r="U149" s="77"/>
      <c r="V149" s="6">
        <v>7.2</v>
      </c>
      <c r="W149" s="77"/>
      <c r="X149" s="77"/>
      <c r="Y149" s="77"/>
      <c r="Z149" s="77"/>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row>
    <row r="150" spans="1:54" s="6" customFormat="1" ht="27.75" customHeight="1">
      <c r="A150" s="80" t="s">
        <v>281</v>
      </c>
      <c r="B150" s="78">
        <v>12</v>
      </c>
      <c r="C150" s="77"/>
      <c r="D150" s="77">
        <v>12</v>
      </c>
      <c r="E150" s="77"/>
      <c r="F150" s="77"/>
      <c r="G150" s="77"/>
      <c r="H150" s="77"/>
      <c r="I150" s="77"/>
      <c r="J150" s="86"/>
      <c r="K150" s="77"/>
      <c r="L150" s="77"/>
      <c r="M150" s="77"/>
      <c r="N150" s="77"/>
      <c r="O150" s="77"/>
      <c r="P150" s="77"/>
      <c r="Q150" s="77"/>
      <c r="R150" s="77"/>
      <c r="S150" s="77"/>
      <c r="T150" s="77"/>
      <c r="U150" s="77"/>
      <c r="V150" s="77"/>
      <c r="W150" s="77"/>
      <c r="X150" s="77"/>
      <c r="Y150" s="77"/>
      <c r="Z150" s="77"/>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row>
    <row r="151" spans="1:54" s="6" customFormat="1" ht="27" customHeight="1">
      <c r="A151" s="80" t="s">
        <v>380</v>
      </c>
      <c r="B151" s="78">
        <v>30</v>
      </c>
      <c r="C151" s="77">
        <v>30</v>
      </c>
      <c r="D151" s="77"/>
      <c r="E151" s="77"/>
      <c r="F151" s="77"/>
      <c r="G151" s="77"/>
      <c r="H151" s="77"/>
      <c r="I151" s="77"/>
      <c r="J151" s="86"/>
      <c r="K151" s="77"/>
      <c r="L151" s="77"/>
      <c r="M151" s="77"/>
      <c r="N151" s="77"/>
      <c r="O151" s="77"/>
      <c r="P151" s="77"/>
      <c r="Q151" s="77"/>
      <c r="R151" s="77"/>
      <c r="S151" s="77"/>
      <c r="T151" s="77"/>
      <c r="U151" s="77"/>
      <c r="V151" s="77"/>
      <c r="W151" s="77"/>
      <c r="X151" s="77"/>
      <c r="Y151" s="77"/>
      <c r="Z151" s="77"/>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row>
    <row r="152" spans="1:54" s="6" customFormat="1" ht="33.75" customHeight="1">
      <c r="A152" s="80" t="s">
        <v>266</v>
      </c>
      <c r="B152" s="78">
        <v>40.99</v>
      </c>
      <c r="C152" s="77">
        <v>40.99</v>
      </c>
      <c r="D152" s="77"/>
      <c r="E152" s="77"/>
      <c r="F152" s="77"/>
      <c r="G152" s="77"/>
      <c r="H152" s="77"/>
      <c r="I152" s="77"/>
      <c r="J152" s="86"/>
      <c r="K152" s="77"/>
      <c r="L152" s="77"/>
      <c r="M152" s="77"/>
      <c r="N152" s="77"/>
      <c r="O152" s="77"/>
      <c r="P152" s="77"/>
      <c r="Q152" s="77"/>
      <c r="R152" s="77"/>
      <c r="S152" s="77"/>
      <c r="T152" s="77"/>
      <c r="U152" s="77"/>
      <c r="V152" s="77"/>
      <c r="W152" s="77"/>
      <c r="X152" s="77"/>
      <c r="Y152" s="77"/>
      <c r="Z152" s="77"/>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row>
    <row r="153" spans="1:26" s="1" customFormat="1" ht="15.75">
      <c r="A153" s="80"/>
      <c r="B153" s="81"/>
      <c r="C153" s="82"/>
      <c r="D153" s="83"/>
      <c r="E153" s="83"/>
      <c r="F153" s="83"/>
      <c r="G153" s="83"/>
      <c r="H153" s="83"/>
      <c r="I153" s="83"/>
      <c r="J153" s="87"/>
      <c r="K153" s="83"/>
      <c r="L153" s="83"/>
      <c r="M153" s="83"/>
      <c r="N153" s="83"/>
      <c r="O153" s="83"/>
      <c r="P153" s="83"/>
      <c r="Q153" s="83"/>
      <c r="R153" s="83"/>
      <c r="S153" s="83"/>
      <c r="T153" s="83"/>
      <c r="U153" s="83"/>
      <c r="V153" s="83"/>
      <c r="W153" s="83"/>
      <c r="X153" s="83"/>
      <c r="Y153" s="83"/>
      <c r="Z153" s="83"/>
    </row>
    <row r="154" ht="14.25">
      <c r="A154" s="84" t="s">
        <v>415</v>
      </c>
    </row>
    <row r="155" ht="14.25">
      <c r="A155" s="85" t="s">
        <v>416</v>
      </c>
    </row>
  </sheetData>
  <sheetProtection/>
  <mergeCells count="29">
    <mergeCell ref="A2:Z2"/>
    <mergeCell ref="A3:Z3"/>
    <mergeCell ref="B4:I4"/>
    <mergeCell ref="J4:Z4"/>
    <mergeCell ref="J5:Q5"/>
    <mergeCell ref="R5:Z5"/>
    <mergeCell ref="K6:Q6"/>
    <mergeCell ref="T6:Z6"/>
    <mergeCell ref="L7:O7"/>
    <mergeCell ref="U7:X7"/>
    <mergeCell ref="A4:A8"/>
    <mergeCell ref="B5:B8"/>
    <mergeCell ref="C7:C8"/>
    <mergeCell ref="D7:D8"/>
    <mergeCell ref="E7:E8"/>
    <mergeCell ref="F7:F8"/>
    <mergeCell ref="G5:G8"/>
    <mergeCell ref="H5:H8"/>
    <mergeCell ref="I5:I8"/>
    <mergeCell ref="J6:J8"/>
    <mergeCell ref="K7:K8"/>
    <mergeCell ref="P7:P8"/>
    <mergeCell ref="Q7:Q8"/>
    <mergeCell ref="R6:R8"/>
    <mergeCell ref="S6:S8"/>
    <mergeCell ref="T7:T8"/>
    <mergeCell ref="Y7:Y8"/>
    <mergeCell ref="Z7:Z8"/>
    <mergeCell ref="C5:F6"/>
  </mergeCells>
  <conditionalFormatting sqref="A93">
    <cfRule type="expression" priority="1" dxfId="0" stopIfTrue="1">
      <formula>AND(ISNUMBER(#REF!),#REF!&lt;200)</formula>
    </cfRule>
  </conditionalFormatting>
  <printOptions horizontalCentered="1"/>
  <pageMargins left="0.28" right="0.31" top="0.63" bottom="0.43" header="0.51" footer="0.2"/>
  <pageSetup firstPageNumber="1" useFirstPageNumber="1" horizontalDpi="600" verticalDpi="600" orientation="landscape" paperSize="9" scale="7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oO冰竹oOo</cp:lastModifiedBy>
  <cp:lastPrinted>2017-03-27T08:56:02Z</cp:lastPrinted>
  <dcterms:created xsi:type="dcterms:W3CDTF">2016-09-03T03:25:32Z</dcterms:created>
  <dcterms:modified xsi:type="dcterms:W3CDTF">2018-11-23T00:12:08Z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ies>
</file>